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HQ\OPCC\Compliance\FOI and SAR\FREEDOM OF INFORMATION\FOI 2025\36 Maria Duah\"/>
    </mc:Choice>
  </mc:AlternateContent>
  <xr:revisionPtr revIDLastSave="0" documentId="13_ncr:1_{3687A1C3-EB85-4B28-A7F2-D1122C0D442D}" xr6:coauthVersionLast="47" xr6:coauthVersionMax="47" xr10:uidLastSave="{00000000-0000-0000-0000-000000000000}"/>
  <bookViews>
    <workbookView xWindow="28680" yWindow="-120" windowWidth="29040" windowHeight="15720" activeTab="1" xr2:uid="{29463864-7242-455B-92E0-E3CE60664ACE}"/>
  </bookViews>
  <sheets>
    <sheet name="Q2" sheetId="2" r:id="rId1"/>
    <sheet name="Q3" sheetId="1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" i="1" l="1"/>
  <c r="AD7" i="1"/>
  <c r="AC7" i="1"/>
  <c r="AF7" i="1" s="1"/>
  <c r="AA7" i="1"/>
  <c r="Z7" i="1"/>
  <c r="Y7" i="1"/>
  <c r="X7" i="1"/>
  <c r="W7" i="1"/>
  <c r="V7" i="1"/>
  <c r="AB7" i="1" s="1"/>
  <c r="T7" i="1"/>
  <c r="S7" i="1"/>
  <c r="R7" i="1"/>
  <c r="Q7" i="1"/>
  <c r="P7" i="1"/>
  <c r="U7" i="1" s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E6" i="1"/>
  <c r="AD6" i="1"/>
  <c r="AC6" i="1"/>
  <c r="AF6" i="1" s="1"/>
  <c r="AA6" i="1"/>
  <c r="Z6" i="1"/>
  <c r="Y6" i="1"/>
  <c r="X6" i="1"/>
  <c r="W6" i="1"/>
  <c r="V6" i="1"/>
  <c r="AB6" i="1" s="1"/>
  <c r="T6" i="1"/>
  <c r="S6" i="1"/>
  <c r="R6" i="1"/>
  <c r="Q6" i="1"/>
  <c r="P6" i="1"/>
  <c r="U6" i="1" s="1"/>
  <c r="N6" i="1"/>
  <c r="M6" i="1"/>
  <c r="L6" i="1"/>
  <c r="K6" i="1"/>
  <c r="J6" i="1"/>
  <c r="I6" i="1"/>
  <c r="H6" i="1"/>
  <c r="G6" i="1"/>
  <c r="O6" i="1" s="1"/>
  <c r="F6" i="1"/>
  <c r="E6" i="1"/>
  <c r="D6" i="1"/>
  <c r="C6" i="1"/>
  <c r="B6" i="1"/>
  <c r="AE5" i="1"/>
  <c r="AD5" i="1"/>
  <c r="AC5" i="1"/>
  <c r="AF5" i="1" s="1"/>
  <c r="AA5" i="1"/>
  <c r="Z5" i="1"/>
  <c r="Y5" i="1"/>
  <c r="X5" i="1"/>
  <c r="W5" i="1"/>
  <c r="V5" i="1"/>
  <c r="AB5" i="1" s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E5" i="1"/>
  <c r="D5" i="1"/>
  <c r="C5" i="1"/>
  <c r="B5" i="1"/>
  <c r="F5" i="1" s="1"/>
  <c r="AE4" i="1"/>
  <c r="AD4" i="1"/>
  <c r="AC4" i="1"/>
  <c r="AF4" i="1" s="1"/>
  <c r="AA4" i="1"/>
  <c r="Z4" i="1"/>
  <c r="Y4" i="1"/>
  <c r="X4" i="1"/>
  <c r="W4" i="1"/>
  <c r="V4" i="1"/>
  <c r="AB4" i="1" s="1"/>
  <c r="U4" i="1"/>
  <c r="T4" i="1"/>
  <c r="S4" i="1"/>
  <c r="R4" i="1"/>
  <c r="Q4" i="1"/>
  <c r="P4" i="1"/>
  <c r="N4" i="1"/>
  <c r="M4" i="1"/>
  <c r="L4" i="1"/>
  <c r="K4" i="1"/>
  <c r="J4" i="1"/>
  <c r="I4" i="1"/>
  <c r="H4" i="1"/>
  <c r="G4" i="1"/>
  <c r="O4" i="1" s="1"/>
  <c r="F4" i="1"/>
  <c r="E4" i="1"/>
  <c r="D4" i="1"/>
  <c r="C4" i="1"/>
  <c r="B4" i="1"/>
  <c r="AF3" i="1"/>
  <c r="AE3" i="1"/>
  <c r="AD3" i="1"/>
  <c r="AC3" i="1"/>
  <c r="AB3" i="1"/>
  <c r="AA3" i="1"/>
  <c r="Z3" i="1"/>
  <c r="Y3" i="1"/>
  <c r="X3" i="1"/>
  <c r="W3" i="1"/>
  <c r="V3" i="1"/>
  <c r="T3" i="1"/>
  <c r="S3" i="1"/>
  <c r="R3" i="1"/>
  <c r="Q3" i="1"/>
  <c r="P3" i="1"/>
  <c r="U3" i="1" s="1"/>
  <c r="N3" i="1"/>
  <c r="M3" i="1"/>
  <c r="L3" i="1"/>
  <c r="K3" i="1"/>
  <c r="J3" i="1"/>
  <c r="I3" i="1"/>
  <c r="H3" i="1"/>
  <c r="G3" i="1"/>
  <c r="O3" i="1" s="1"/>
  <c r="E3" i="1"/>
  <c r="D3" i="1"/>
  <c r="C3" i="1"/>
  <c r="B3" i="1"/>
  <c r="F3" i="1" s="1"/>
  <c r="AF2" i="1"/>
  <c r="AE2" i="1"/>
  <c r="AD2" i="1"/>
  <c r="AC2" i="1"/>
  <c r="AA2" i="1"/>
  <c r="Z2" i="1"/>
  <c r="Y2" i="1"/>
  <c r="X2" i="1"/>
  <c r="W2" i="1"/>
  <c r="V2" i="1"/>
  <c r="AB2" i="1" s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E2" i="1"/>
  <c r="D2" i="1"/>
  <c r="C2" i="1"/>
  <c r="B2" i="1"/>
  <c r="F2" i="1" s="1"/>
  <c r="T14" i="2"/>
  <c r="P14" i="2"/>
  <c r="L14" i="2"/>
  <c r="K14" i="2"/>
  <c r="G14" i="2"/>
  <c r="C14" i="2"/>
  <c r="B14" i="2"/>
  <c r="T13" i="2"/>
  <c r="P13" i="2"/>
  <c r="L13" i="2"/>
  <c r="K13" i="2"/>
  <c r="G13" i="2"/>
  <c r="C13" i="2"/>
  <c r="B13" i="2"/>
  <c r="T12" i="2"/>
  <c r="P12" i="2"/>
  <c r="L12" i="2"/>
  <c r="K12" i="2"/>
  <c r="G12" i="2"/>
  <c r="C12" i="2"/>
  <c r="B12" i="2"/>
  <c r="T11" i="2"/>
  <c r="P11" i="2"/>
  <c r="L11" i="2"/>
  <c r="K11" i="2"/>
  <c r="G11" i="2"/>
  <c r="C11" i="2"/>
  <c r="B11" i="2"/>
  <c r="T10" i="2"/>
  <c r="P10" i="2"/>
  <c r="L10" i="2"/>
  <c r="K10" i="2"/>
  <c r="G10" i="2"/>
  <c r="C10" i="2"/>
  <c r="B10" i="2"/>
  <c r="T9" i="2"/>
  <c r="P9" i="2"/>
  <c r="L9" i="2"/>
  <c r="K9" i="2"/>
  <c r="G9" i="2"/>
  <c r="C9" i="2"/>
  <c r="B9" i="2"/>
  <c r="T8" i="2"/>
  <c r="P8" i="2"/>
  <c r="L8" i="2"/>
  <c r="K8" i="2"/>
  <c r="G8" i="2"/>
  <c r="C8" i="2"/>
  <c r="B8" i="2"/>
  <c r="T7" i="2"/>
  <c r="P7" i="2"/>
  <c r="L7" i="2"/>
  <c r="K7" i="2"/>
  <c r="G7" i="2"/>
  <c r="C7" i="2"/>
  <c r="B7" i="2"/>
  <c r="T6" i="2"/>
  <c r="P6" i="2"/>
  <c r="L6" i="2"/>
  <c r="K6" i="2"/>
  <c r="G6" i="2"/>
  <c r="C6" i="2"/>
  <c r="B6" i="2"/>
  <c r="T5" i="2"/>
  <c r="P5" i="2"/>
  <c r="L5" i="2"/>
  <c r="K5" i="2"/>
  <c r="G5" i="2"/>
  <c r="C5" i="2"/>
  <c r="B5" i="2"/>
  <c r="T4" i="2"/>
  <c r="P4" i="2"/>
  <c r="L4" i="2"/>
  <c r="K4" i="2"/>
  <c r="G4" i="2"/>
  <c r="C4" i="2"/>
  <c r="B4" i="2"/>
  <c r="T3" i="2"/>
  <c r="T16" i="2" s="1"/>
  <c r="P3" i="2"/>
  <c r="P16" i="2" s="1"/>
  <c r="L3" i="2"/>
  <c r="L16" i="2" s="1"/>
  <c r="K3" i="2"/>
  <c r="K16" i="2" s="1"/>
  <c r="G3" i="2"/>
  <c r="G16" i="2" s="1"/>
  <c r="C3" i="2"/>
  <c r="C16" i="2" s="1"/>
  <c r="B3" i="2"/>
  <c r="B16" i="2" s="1"/>
</calcChain>
</file>

<file path=xl/sharedStrings.xml><?xml version="1.0" encoding="utf-8"?>
<sst xmlns="http://schemas.openxmlformats.org/spreadsheetml/2006/main" count="78" uniqueCount="63">
  <si>
    <t>Year</t>
  </si>
  <si>
    <t>Man</t>
  </si>
  <si>
    <t>Woman</t>
  </si>
  <si>
    <t>Non-Binary</t>
  </si>
  <si>
    <t>Not stated</t>
  </si>
  <si>
    <t>Total</t>
  </si>
  <si>
    <t>13 to 17 years</t>
  </si>
  <si>
    <t>18 to 24 years</t>
  </si>
  <si>
    <t>25 to 34 years</t>
  </si>
  <si>
    <t>35 to 44 years</t>
  </si>
  <si>
    <t>45 to 54 years</t>
  </si>
  <si>
    <t>55 to 64 years</t>
  </si>
  <si>
    <t>65 years or over</t>
  </si>
  <si>
    <t>Not stated2</t>
  </si>
  <si>
    <t>Total3</t>
  </si>
  <si>
    <t>Heterosexual / Straight</t>
  </si>
  <si>
    <t>Gay / Lesbian</t>
  </si>
  <si>
    <t>Bisexual</t>
  </si>
  <si>
    <t>Other</t>
  </si>
  <si>
    <t>Not stated4</t>
  </si>
  <si>
    <t>Total5</t>
  </si>
  <si>
    <t>White</t>
  </si>
  <si>
    <t>Mixed / Multiple Ethnic Groups</t>
  </si>
  <si>
    <t>Asian / Asian British</t>
  </si>
  <si>
    <t>Black / African / Caribbean / Black British</t>
  </si>
  <si>
    <t xml:space="preserve">Other Ethnic Group </t>
  </si>
  <si>
    <t>Not stated6</t>
  </si>
  <si>
    <t>Total7</t>
  </si>
  <si>
    <t>Has a disability</t>
  </si>
  <si>
    <t>Does not have a disability</t>
  </si>
  <si>
    <t>Not stated8</t>
  </si>
  <si>
    <t>Total9</t>
  </si>
  <si>
    <t>25/26</t>
  </si>
  <si>
    <t>24/25</t>
  </si>
  <si>
    <t>23/24</t>
  </si>
  <si>
    <t>22/23</t>
  </si>
  <si>
    <t>21/22</t>
  </si>
  <si>
    <t>2019-2020</t>
  </si>
  <si>
    <t>2020-2021</t>
  </si>
  <si>
    <t>2021-2022</t>
  </si>
  <si>
    <t>2022-2023</t>
  </si>
  <si>
    <t>2023-2024</t>
  </si>
  <si>
    <t>2024-2025</t>
  </si>
  <si>
    <t>2025-2026</t>
  </si>
  <si>
    <t>Q4</t>
  </si>
  <si>
    <t>Q1</t>
  </si>
  <si>
    <t>Q2</t>
  </si>
  <si>
    <t>Q3</t>
  </si>
  <si>
    <t>Q1-4</t>
  </si>
  <si>
    <t>Home Police Force (Via any route)</t>
  </si>
  <si>
    <t>British Transport Police</t>
  </si>
  <si>
    <t>Other Police Force</t>
  </si>
  <si>
    <t>Local Authority
(e.g. Social Services, RSL)</t>
  </si>
  <si>
    <t>Educational Establishments</t>
  </si>
  <si>
    <t>Self Referrals</t>
  </si>
  <si>
    <t>NHS</t>
  </si>
  <si>
    <t>CAMHS</t>
  </si>
  <si>
    <t>SARC</t>
  </si>
  <si>
    <t>Adult Mental Health Services</t>
  </si>
  <si>
    <t>Referrals from Victim Care Unit - No's Converted</t>
  </si>
  <si>
    <t>All Other Referrals (Should not include any of the categories listed above)</t>
  </si>
  <si>
    <t>Helpline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</si>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</sst>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0" fillId="4" borderId="1" xfId="0" applyFill="1" applyBorder="1"/>
    <xf numFmtId="0" fontId="0" fillId="4" borderId="2" xfId="0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rbyshirepolice-my.sharepoint.com/personal/joshua_mycroft_derbyshire_police_uk/Documents/Documents/FOI%2036%2025.xlsx" TargetMode="External"/><Relationship Id="rId1" Type="http://schemas.openxmlformats.org/officeDocument/2006/relationships/externalLinkPath" Target="https://derbyshirepolice-my.sharepoint.com/personal/joshua_mycroft_derbyshire_police_uk/Documents/Documents/FOI%2036%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rbyshirepolice-my.sharepoint.com/personal/joshua_mycroft_derbyshire_police_uk/Documents/Documents/FOI%2036%2025.xlsx%20Q2.xlsx" TargetMode="External"/><Relationship Id="rId1" Type="http://schemas.openxmlformats.org/officeDocument/2006/relationships/externalLinkPath" Target="https://derbyshirepolice-my.sharepoint.com/personal/joshua_mycroft_derbyshire_police_uk/Documents/Documents/FOI%2036%2025.xlsx%20Q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ty Med"/>
      <sheetName val="City High "/>
      <sheetName val="County High "/>
      <sheetName val="County Med"/>
      <sheetName val="Sheet2"/>
      <sheetName val="TOTAL"/>
    </sheetNames>
    <sheetDataSet>
      <sheetData sheetId="0">
        <row r="3">
          <cell r="B3">
            <v>1037</v>
          </cell>
          <cell r="C3">
            <v>4032</v>
          </cell>
          <cell r="G3">
            <v>3446</v>
          </cell>
          <cell r="K3">
            <v>2562</v>
          </cell>
          <cell r="O3">
            <v>1498</v>
          </cell>
          <cell r="S3">
            <v>865</v>
          </cell>
          <cell r="W3">
            <v>294</v>
          </cell>
        </row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K4">
            <v>0</v>
          </cell>
          <cell r="O4">
            <v>0</v>
          </cell>
          <cell r="S4">
            <v>0</v>
          </cell>
          <cell r="W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K5">
            <v>0</v>
          </cell>
          <cell r="O5">
            <v>0</v>
          </cell>
          <cell r="S5">
            <v>0</v>
          </cell>
          <cell r="W5">
            <v>0</v>
          </cell>
        </row>
        <row r="6">
          <cell r="B6">
            <v>9</v>
          </cell>
          <cell r="C6">
            <v>17</v>
          </cell>
          <cell r="D6">
            <v>17</v>
          </cell>
          <cell r="E6">
            <v>17</v>
          </cell>
          <cell r="F6">
            <v>17</v>
          </cell>
          <cell r="G6">
            <v>11</v>
          </cell>
          <cell r="K6">
            <v>0</v>
          </cell>
          <cell r="O6">
            <v>0</v>
          </cell>
          <cell r="S6">
            <v>0</v>
          </cell>
          <cell r="W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K7">
            <v>0</v>
          </cell>
          <cell r="O7">
            <v>0</v>
          </cell>
          <cell r="S7">
            <v>0</v>
          </cell>
          <cell r="W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K8">
            <v>1</v>
          </cell>
          <cell r="O8">
            <v>0</v>
          </cell>
          <cell r="S8">
            <v>1</v>
          </cell>
          <cell r="W8">
            <v>0</v>
          </cell>
        </row>
        <row r="9">
          <cell r="B9">
            <v>20</v>
          </cell>
          <cell r="C9">
            <v>100</v>
          </cell>
          <cell r="D9">
            <v>100</v>
          </cell>
          <cell r="E9">
            <v>100</v>
          </cell>
          <cell r="F9">
            <v>100</v>
          </cell>
          <cell r="G9">
            <v>50</v>
          </cell>
          <cell r="K9">
            <v>0</v>
          </cell>
          <cell r="O9">
            <v>0</v>
          </cell>
          <cell r="S9">
            <v>0</v>
          </cell>
          <cell r="W9">
            <v>0</v>
          </cell>
        </row>
        <row r="10">
          <cell r="B10">
            <v>8</v>
          </cell>
          <cell r="C10">
            <v>31</v>
          </cell>
          <cell r="D10">
            <v>31</v>
          </cell>
          <cell r="E10">
            <v>31</v>
          </cell>
          <cell r="F10">
            <v>31</v>
          </cell>
          <cell r="G10">
            <v>33</v>
          </cell>
          <cell r="K10">
            <v>0</v>
          </cell>
          <cell r="O10">
            <v>0</v>
          </cell>
          <cell r="S10">
            <v>0</v>
          </cell>
          <cell r="W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K11">
            <v>0</v>
          </cell>
          <cell r="O11">
            <v>0</v>
          </cell>
          <cell r="S11">
            <v>0</v>
          </cell>
          <cell r="W11">
            <v>0</v>
          </cell>
        </row>
        <row r="12">
          <cell r="B12">
            <v>0</v>
          </cell>
          <cell r="C12">
            <v>1</v>
          </cell>
          <cell r="D12">
            <v>1</v>
          </cell>
          <cell r="E12">
            <v>1</v>
          </cell>
          <cell r="F12">
            <v>1</v>
          </cell>
          <cell r="G12">
            <v>4</v>
          </cell>
          <cell r="K12">
            <v>0</v>
          </cell>
          <cell r="O12">
            <v>0</v>
          </cell>
          <cell r="S12">
            <v>0</v>
          </cell>
          <cell r="W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K13">
            <v>0</v>
          </cell>
          <cell r="O13">
            <v>0</v>
          </cell>
          <cell r="S13">
            <v>0</v>
          </cell>
          <cell r="W13">
            <v>0</v>
          </cell>
        </row>
        <row r="14">
          <cell r="B14">
            <v>43</v>
          </cell>
          <cell r="C14">
            <v>124</v>
          </cell>
          <cell r="D14">
            <v>124</v>
          </cell>
          <cell r="E14">
            <v>124</v>
          </cell>
          <cell r="F14">
            <v>124</v>
          </cell>
          <cell r="G14">
            <v>64</v>
          </cell>
          <cell r="K14">
            <v>935</v>
          </cell>
          <cell r="O14">
            <v>1378</v>
          </cell>
          <cell r="S14">
            <v>1499</v>
          </cell>
          <cell r="W14">
            <v>290</v>
          </cell>
        </row>
      </sheetData>
      <sheetData sheetId="1">
        <row r="3">
          <cell r="B3">
            <v>71</v>
          </cell>
          <cell r="C3">
            <v>247</v>
          </cell>
          <cell r="G3">
            <v>268</v>
          </cell>
          <cell r="K3">
            <v>190</v>
          </cell>
          <cell r="O3">
            <v>267</v>
          </cell>
          <cell r="S3">
            <v>377</v>
          </cell>
          <cell r="W3">
            <v>225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  <cell r="O5">
            <v>8</v>
          </cell>
          <cell r="S5">
            <v>17</v>
          </cell>
          <cell r="W5">
            <v>4</v>
          </cell>
        </row>
        <row r="6">
          <cell r="B6">
            <v>7</v>
          </cell>
          <cell r="C6">
            <v>20</v>
          </cell>
          <cell r="G6">
            <v>9</v>
          </cell>
          <cell r="O6">
            <v>22</v>
          </cell>
          <cell r="S6">
            <v>33</v>
          </cell>
          <cell r="W6">
            <v>6</v>
          </cell>
        </row>
        <row r="7">
          <cell r="B7">
            <v>0</v>
          </cell>
          <cell r="C7">
            <v>0</v>
          </cell>
          <cell r="K7">
            <v>4</v>
          </cell>
        </row>
        <row r="8">
          <cell r="B8">
            <v>0</v>
          </cell>
          <cell r="C8">
            <v>0</v>
          </cell>
        </row>
        <row r="9">
          <cell r="B9">
            <v>22</v>
          </cell>
          <cell r="C9">
            <v>43</v>
          </cell>
          <cell r="G9">
            <v>38</v>
          </cell>
          <cell r="K9">
            <v>9</v>
          </cell>
          <cell r="O9">
            <v>5</v>
          </cell>
          <cell r="S9">
            <v>6</v>
          </cell>
        </row>
        <row r="10">
          <cell r="B10">
            <v>0</v>
          </cell>
          <cell r="C10">
            <v>0</v>
          </cell>
        </row>
        <row r="11">
          <cell r="B11">
            <v>12</v>
          </cell>
          <cell r="C11">
            <v>0</v>
          </cell>
          <cell r="O11">
            <v>2</v>
          </cell>
          <cell r="S11">
            <v>6</v>
          </cell>
          <cell r="W11">
            <v>1</v>
          </cell>
        </row>
        <row r="12">
          <cell r="B12">
            <v>0</v>
          </cell>
          <cell r="C12">
            <v>1</v>
          </cell>
          <cell r="O12">
            <v>2</v>
          </cell>
          <cell r="S12">
            <v>2</v>
          </cell>
        </row>
        <row r="13">
          <cell r="B13">
            <v>2</v>
          </cell>
          <cell r="C13">
            <v>19</v>
          </cell>
          <cell r="G13">
            <v>12</v>
          </cell>
          <cell r="K13">
            <v>8</v>
          </cell>
        </row>
        <row r="14">
          <cell r="B14">
            <v>6</v>
          </cell>
          <cell r="C14">
            <v>38</v>
          </cell>
          <cell r="G14">
            <v>34</v>
          </cell>
          <cell r="K14">
            <v>58</v>
          </cell>
        </row>
      </sheetData>
      <sheetData sheetId="2">
        <row r="3">
          <cell r="C3">
            <v>106</v>
          </cell>
          <cell r="D3">
            <v>339</v>
          </cell>
          <cell r="H3">
            <v>406</v>
          </cell>
          <cell r="I3">
            <v>0</v>
          </cell>
          <cell r="J3">
            <v>0</v>
          </cell>
          <cell r="K3">
            <v>0</v>
          </cell>
          <cell r="L3">
            <v>367</v>
          </cell>
          <cell r="M3">
            <v>634</v>
          </cell>
          <cell r="Q3">
            <v>926</v>
          </cell>
          <cell r="U3">
            <v>554</v>
          </cell>
        </row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1</v>
          </cell>
          <cell r="Q4">
            <v>0</v>
          </cell>
          <cell r="U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46</v>
          </cell>
          <cell r="Q5">
            <v>53</v>
          </cell>
          <cell r="U5">
            <v>20</v>
          </cell>
        </row>
        <row r="6">
          <cell r="C6">
            <v>12</v>
          </cell>
          <cell r="D6">
            <v>42</v>
          </cell>
          <cell r="E6">
            <v>0</v>
          </cell>
          <cell r="F6">
            <v>0</v>
          </cell>
          <cell r="G6">
            <v>0</v>
          </cell>
          <cell r="H6">
            <v>73</v>
          </cell>
          <cell r="I6">
            <v>0</v>
          </cell>
          <cell r="J6">
            <v>0</v>
          </cell>
          <cell r="K6">
            <v>0</v>
          </cell>
          <cell r="L6">
            <v>23</v>
          </cell>
          <cell r="M6">
            <v>54</v>
          </cell>
          <cell r="Q6">
            <v>58</v>
          </cell>
          <cell r="U6">
            <v>17</v>
          </cell>
        </row>
        <row r="7"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5</v>
          </cell>
          <cell r="I7">
            <v>0</v>
          </cell>
          <cell r="J7">
            <v>0</v>
          </cell>
          <cell r="K7">
            <v>0</v>
          </cell>
          <cell r="L7">
            <v>2</v>
          </cell>
          <cell r="M7">
            <v>1</v>
          </cell>
          <cell r="Q7">
            <v>1</v>
          </cell>
          <cell r="U7">
            <v>0</v>
          </cell>
        </row>
        <row r="8">
          <cell r="C8">
            <v>2</v>
          </cell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1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  <cell r="Q8">
            <v>0</v>
          </cell>
          <cell r="U8">
            <v>0</v>
          </cell>
        </row>
        <row r="9">
          <cell r="C9">
            <v>29</v>
          </cell>
          <cell r="D9">
            <v>77</v>
          </cell>
          <cell r="E9">
            <v>0</v>
          </cell>
          <cell r="F9">
            <v>0</v>
          </cell>
          <cell r="G9">
            <v>0</v>
          </cell>
          <cell r="H9">
            <v>118</v>
          </cell>
          <cell r="I9">
            <v>0</v>
          </cell>
          <cell r="J9">
            <v>0</v>
          </cell>
          <cell r="K9">
            <v>0</v>
          </cell>
          <cell r="L9">
            <v>4</v>
          </cell>
          <cell r="M9">
            <v>32</v>
          </cell>
          <cell r="Q9">
            <v>18</v>
          </cell>
          <cell r="U9">
            <v>6</v>
          </cell>
        </row>
        <row r="10">
          <cell r="C10">
            <v>2</v>
          </cell>
          <cell r="D10">
            <v>5</v>
          </cell>
          <cell r="E10">
            <v>0</v>
          </cell>
          <cell r="F10">
            <v>0</v>
          </cell>
          <cell r="G10">
            <v>0</v>
          </cell>
          <cell r="H10">
            <v>3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Q10">
            <v>1</v>
          </cell>
          <cell r="U10">
            <v>0</v>
          </cell>
        </row>
        <row r="11">
          <cell r="C11">
            <v>0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2</v>
          </cell>
          <cell r="M11">
            <v>3</v>
          </cell>
          <cell r="Q11">
            <v>3</v>
          </cell>
          <cell r="U11">
            <v>2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2</v>
          </cell>
          <cell r="Q12">
            <v>0</v>
          </cell>
          <cell r="U12">
            <v>0</v>
          </cell>
        </row>
        <row r="13">
          <cell r="L13">
            <v>0</v>
          </cell>
        </row>
        <row r="14">
          <cell r="C14">
            <v>62</v>
          </cell>
          <cell r="D14">
            <v>227</v>
          </cell>
          <cell r="E14">
            <v>0</v>
          </cell>
          <cell r="F14">
            <v>0</v>
          </cell>
          <cell r="G14">
            <v>0</v>
          </cell>
          <cell r="H14">
            <v>256</v>
          </cell>
          <cell r="I14">
            <v>0</v>
          </cell>
          <cell r="J14">
            <v>0</v>
          </cell>
          <cell r="K14">
            <v>0</v>
          </cell>
          <cell r="L14">
            <v>126</v>
          </cell>
          <cell r="M14">
            <v>182</v>
          </cell>
          <cell r="Q14">
            <v>217</v>
          </cell>
          <cell r="U14">
            <v>116</v>
          </cell>
        </row>
      </sheetData>
      <sheetData sheetId="3">
        <row r="25">
          <cell r="D25">
            <v>177</v>
          </cell>
          <cell r="H25">
            <v>152</v>
          </cell>
          <cell r="L25">
            <v>169</v>
          </cell>
        </row>
        <row r="26">
          <cell r="D26">
            <v>0</v>
          </cell>
          <cell r="H26">
            <v>0</v>
          </cell>
          <cell r="L26">
            <v>0</v>
          </cell>
        </row>
        <row r="27">
          <cell r="D27">
            <v>48</v>
          </cell>
          <cell r="H27">
            <v>29</v>
          </cell>
          <cell r="L27">
            <v>1</v>
          </cell>
        </row>
        <row r="28">
          <cell r="D28">
            <v>169</v>
          </cell>
          <cell r="H28">
            <v>122</v>
          </cell>
          <cell r="L28">
            <v>73</v>
          </cell>
        </row>
        <row r="29">
          <cell r="D29">
            <v>5</v>
          </cell>
          <cell r="H29">
            <v>7</v>
          </cell>
          <cell r="L29">
            <v>11</v>
          </cell>
        </row>
        <row r="30">
          <cell r="D30">
            <v>519</v>
          </cell>
          <cell r="H30">
            <v>458</v>
          </cell>
          <cell r="L30">
            <v>420</v>
          </cell>
        </row>
        <row r="31">
          <cell r="D31">
            <v>18</v>
          </cell>
          <cell r="H31">
            <v>25</v>
          </cell>
          <cell r="L31">
            <v>28</v>
          </cell>
        </row>
        <row r="32">
          <cell r="D32">
            <v>13</v>
          </cell>
          <cell r="H32">
            <v>12</v>
          </cell>
          <cell r="L32">
            <v>8</v>
          </cell>
        </row>
        <row r="33">
          <cell r="D33">
            <v>7</v>
          </cell>
          <cell r="H33">
            <v>3</v>
          </cell>
          <cell r="L33">
            <v>4</v>
          </cell>
        </row>
        <row r="34">
          <cell r="D34">
            <v>1</v>
          </cell>
          <cell r="H34">
            <v>0</v>
          </cell>
          <cell r="L34">
            <v>3</v>
          </cell>
        </row>
        <row r="36">
          <cell r="C36">
            <v>201</v>
          </cell>
          <cell r="D36">
            <v>526</v>
          </cell>
          <cell r="H36">
            <v>352</v>
          </cell>
          <cell r="L36">
            <v>393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d County "/>
      <sheetName val="High Risk IDVA County"/>
      <sheetName val="Helpline "/>
      <sheetName val="High Risk IDVA City"/>
      <sheetName val="Med City "/>
      <sheetName val="Sheet1"/>
      <sheetName val="FOI 36 25.xlsx Q2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2B715-35C5-43C0-BDB9-CD114001723D}">
  <dimension ref="A1:U16"/>
  <sheetViews>
    <sheetView workbookViewId="0">
      <selection activeCell="K18" sqref="K18"/>
    </sheetView>
  </sheetViews>
  <sheetFormatPr defaultRowHeight="15" x14ac:dyDescent="0.25"/>
  <cols>
    <col min="1" max="1" width="22" customWidth="1"/>
  </cols>
  <sheetData>
    <row r="1" spans="1:21" x14ac:dyDescent="0.25">
      <c r="B1" s="10" t="s">
        <v>37</v>
      </c>
      <c r="C1" s="20" t="s">
        <v>38</v>
      </c>
      <c r="D1" s="20"/>
      <c r="E1" s="20"/>
      <c r="F1" s="20"/>
      <c r="G1" s="20" t="s">
        <v>39</v>
      </c>
      <c r="H1" s="20"/>
      <c r="I1" s="20"/>
      <c r="J1" s="20"/>
      <c r="K1" s="11" t="s">
        <v>40</v>
      </c>
      <c r="L1" s="20" t="s">
        <v>41</v>
      </c>
      <c r="M1" s="20"/>
      <c r="N1" s="20"/>
      <c r="O1" s="20"/>
      <c r="P1" s="20" t="s">
        <v>42</v>
      </c>
      <c r="Q1" s="20"/>
      <c r="R1" s="20"/>
      <c r="S1" s="20"/>
      <c r="T1" s="20" t="s">
        <v>43</v>
      </c>
      <c r="U1" s="20"/>
    </row>
    <row r="2" spans="1:21" x14ac:dyDescent="0.25">
      <c r="B2" s="11" t="s">
        <v>44</v>
      </c>
      <c r="C2" s="11" t="s">
        <v>45</v>
      </c>
      <c r="D2" s="11" t="s">
        <v>46</v>
      </c>
      <c r="E2" s="11" t="s">
        <v>47</v>
      </c>
      <c r="F2" s="11" t="s">
        <v>44</v>
      </c>
      <c r="G2" s="11" t="s">
        <v>45</v>
      </c>
      <c r="H2" s="11" t="s">
        <v>46</v>
      </c>
      <c r="I2" s="11" t="s">
        <v>47</v>
      </c>
      <c r="J2" s="11" t="s">
        <v>44</v>
      </c>
      <c r="K2" s="11" t="s">
        <v>48</v>
      </c>
      <c r="L2" s="11" t="s">
        <v>45</v>
      </c>
      <c r="M2" s="11" t="s">
        <v>46</v>
      </c>
      <c r="N2" s="11" t="s">
        <v>47</v>
      </c>
      <c r="O2" s="11" t="s">
        <v>44</v>
      </c>
      <c r="P2" s="11" t="s">
        <v>45</v>
      </c>
      <c r="Q2" s="11" t="s">
        <v>46</v>
      </c>
      <c r="R2" s="11" t="s">
        <v>47</v>
      </c>
      <c r="S2" s="11" t="s">
        <v>44</v>
      </c>
      <c r="T2" s="11" t="s">
        <v>45</v>
      </c>
      <c r="U2" s="11" t="s">
        <v>46</v>
      </c>
    </row>
    <row r="3" spans="1:21" x14ac:dyDescent="0.25">
      <c r="A3" s="12" t="s">
        <v>49</v>
      </c>
      <c r="B3" s="13">
        <f>SUM('[1]City Med'!B3,'[1]City High '!B3,'[1]County High '!C3,'[1]County Med'!C25)</f>
        <v>1214</v>
      </c>
      <c r="C3" s="19">
        <f>SUM('[1]City Med'!C3:F3,'[1]City High '!C3:F3,'[1]County High '!D3:G3,'[1]County Med'!D25:G25)</f>
        <v>4795</v>
      </c>
      <c r="D3" s="19"/>
      <c r="E3" s="19"/>
      <c r="F3" s="19"/>
      <c r="G3" s="19">
        <f>SUM('[1]City Med'!G3:J3,'[1]City High '!G3:J3,'[1]County High '!H3:K3,'[1]County Med'!H25:K25)</f>
        <v>4272</v>
      </c>
      <c r="H3" s="19"/>
      <c r="I3" s="19"/>
      <c r="J3" s="19"/>
      <c r="K3" s="13">
        <f>SUM('[1]City Med'!K3:N3,'[1]City High '!K3:N3,'[1]County High '!L3,'[1]County Med'!L25:O25)</f>
        <v>3288</v>
      </c>
      <c r="L3" s="19">
        <f>SUM('[1]City Med'!O3:R3,'[1]City High '!O3:R3,'[1]County High '!M3:P3)</f>
        <v>2399</v>
      </c>
      <c r="M3" s="19"/>
      <c r="N3" s="19"/>
      <c r="O3" s="19"/>
      <c r="P3" s="19">
        <f>SUM('[1]City Med'!S3:V3,'[1]City High '!S3:V3,'[1]County High '!Q3:T3)</f>
        <v>2168</v>
      </c>
      <c r="Q3" s="19"/>
      <c r="R3" s="19"/>
      <c r="S3" s="19"/>
      <c r="T3" s="19">
        <f>SUM('[1]City Med'!W3:X3,'[1]City High '!W3:X3,'[1]County High '!U3:X3)</f>
        <v>1073</v>
      </c>
      <c r="U3" s="19"/>
    </row>
    <row r="4" spans="1:21" x14ac:dyDescent="0.25">
      <c r="A4" s="12" t="s">
        <v>50</v>
      </c>
      <c r="B4" s="13">
        <f>SUM('[1]City Med'!B4,'[1]City High '!B4,'[1]County High '!C4,'[1]County Med'!C26)</f>
        <v>0</v>
      </c>
      <c r="C4" s="19">
        <f>SUM('[1]City Med'!C4:F4,'[1]City High '!C4:F4,'[1]County High '!D4:G4,'[1]County Med'!D26:G26)</f>
        <v>0</v>
      </c>
      <c r="D4" s="19"/>
      <c r="E4" s="19"/>
      <c r="F4" s="19"/>
      <c r="G4" s="19">
        <f>SUM('[1]City Med'!G4:J4,'[1]City High '!G4:J4,'[1]County High '!H4:K4,'[1]County Med'!H26:K26)</f>
        <v>0</v>
      </c>
      <c r="H4" s="19"/>
      <c r="I4" s="19"/>
      <c r="J4" s="19"/>
      <c r="K4" s="13">
        <f>SUM('[1]City Med'!K4:N4,'[1]City High '!K4:N4,'[1]County High '!L4,'[1]County Med'!L26:O26)</f>
        <v>0</v>
      </c>
      <c r="L4" s="19">
        <f>SUM('[1]City Med'!O4:R4,'[1]City High '!O4:R4,'[1]County High '!M4:P4)</f>
        <v>1</v>
      </c>
      <c r="M4" s="19"/>
      <c r="N4" s="19"/>
      <c r="O4" s="19"/>
      <c r="P4" s="19">
        <f>SUM('[1]City Med'!S4:V4,'[1]City High '!S4:V4,'[1]County High '!Q4:T4)</f>
        <v>0</v>
      </c>
      <c r="Q4" s="19"/>
      <c r="R4" s="19"/>
      <c r="S4" s="19"/>
      <c r="T4" s="19">
        <f>SUM('[1]City Med'!W4:X4,'[1]City High '!W4:X4,'[1]County High '!U4:X4)</f>
        <v>0</v>
      </c>
      <c r="U4" s="19"/>
    </row>
    <row r="5" spans="1:21" x14ac:dyDescent="0.25">
      <c r="A5" s="12" t="s">
        <v>51</v>
      </c>
      <c r="B5" s="13">
        <f>SUM('[1]City Med'!B5,'[1]City High '!B5,'[1]County High '!C5,'[1]County Med'!C27)</f>
        <v>0</v>
      </c>
      <c r="C5" s="19">
        <f>SUM('[1]City Med'!C5:F5,'[1]City High '!C5:F5,'[1]County High '!D5:G5,'[1]County Med'!D27:G27)</f>
        <v>48</v>
      </c>
      <c r="D5" s="19"/>
      <c r="E5" s="19"/>
      <c r="F5" s="19"/>
      <c r="G5" s="19">
        <f>SUM('[1]City Med'!G5:J5,'[1]City High '!G5:J5,'[1]County High '!H5:K5,'[1]County Med'!H27:K27)</f>
        <v>29</v>
      </c>
      <c r="H5" s="19"/>
      <c r="I5" s="19"/>
      <c r="J5" s="19"/>
      <c r="K5" s="13">
        <f>SUM('[1]City Med'!K5:N5,'[1]City High '!K5:N5,'[1]County High '!L5,'[1]County Med'!L27:O27)</f>
        <v>1</v>
      </c>
      <c r="L5" s="19">
        <f>SUM('[1]City Med'!O5:R5,'[1]City High '!O5:R5,'[1]County High '!M5:P5)</f>
        <v>54</v>
      </c>
      <c r="M5" s="19"/>
      <c r="N5" s="19"/>
      <c r="O5" s="19"/>
      <c r="P5" s="19">
        <f>SUM('[1]City Med'!S5:V5,'[1]City High '!S5:V5,'[1]County High '!Q5:T5)</f>
        <v>70</v>
      </c>
      <c r="Q5" s="19"/>
      <c r="R5" s="19"/>
      <c r="S5" s="19"/>
      <c r="T5" s="19">
        <f>SUM('[1]City Med'!W5:X5,'[1]City High '!W5:X5,'[1]County High '!U5:X5)</f>
        <v>24</v>
      </c>
      <c r="U5" s="19"/>
    </row>
    <row r="6" spans="1:21" x14ac:dyDescent="0.25">
      <c r="A6" s="12" t="s">
        <v>52</v>
      </c>
      <c r="B6" s="13">
        <f>SUM('[1]City Med'!B6,'[1]City High '!B6,'[1]County High '!C6,'[1]County Med'!C28)</f>
        <v>28</v>
      </c>
      <c r="C6" s="19">
        <f>SUM('[1]City Med'!C6:F6,'[1]City High '!C6:F6,'[1]County High '!D6:G6,'[1]County Med'!D28:G28)</f>
        <v>299</v>
      </c>
      <c r="D6" s="19"/>
      <c r="E6" s="19"/>
      <c r="F6" s="19"/>
      <c r="G6" s="19">
        <f>SUM('[1]City Med'!G6:J6,'[1]City High '!G6:J6,'[1]County High '!H6:K6,'[1]County Med'!H28:K28)</f>
        <v>215</v>
      </c>
      <c r="H6" s="19"/>
      <c r="I6" s="19"/>
      <c r="J6" s="19"/>
      <c r="K6" s="13">
        <f>SUM('[1]City Med'!K6:N6,'[1]City High '!K6:N6,'[1]County High '!L6,'[1]County Med'!L28:O28)</f>
        <v>96</v>
      </c>
      <c r="L6" s="19">
        <f>SUM('[1]City Med'!O6:R6,'[1]City High '!O6:R6,'[1]County High '!M6:P6)</f>
        <v>76</v>
      </c>
      <c r="M6" s="19"/>
      <c r="N6" s="19"/>
      <c r="O6" s="19"/>
      <c r="P6" s="19">
        <f>SUM('[1]City Med'!S6:V6,'[1]City High '!S6:V6,'[1]County High '!Q6:T6)</f>
        <v>91</v>
      </c>
      <c r="Q6" s="19"/>
      <c r="R6" s="19"/>
      <c r="S6" s="19"/>
      <c r="T6" s="19">
        <f>SUM('[1]City Med'!W6:X6,'[1]City High '!W6:X6,'[1]County High '!U6:X6)</f>
        <v>23</v>
      </c>
      <c r="U6" s="19"/>
    </row>
    <row r="7" spans="1:21" x14ac:dyDescent="0.25">
      <c r="A7" s="12" t="s">
        <v>53</v>
      </c>
      <c r="B7" s="13">
        <f>SUM('[1]City Med'!B7,'[1]City High '!B7,'[1]County High '!C7,'[1]County Med'!C29)</f>
        <v>0</v>
      </c>
      <c r="C7" s="19">
        <f>SUM('[1]City Med'!C7:F7,'[1]City High '!C7:F7,'[1]County High '!D7:G7,'[1]County Med'!D29:G29)</f>
        <v>6</v>
      </c>
      <c r="D7" s="19"/>
      <c r="E7" s="19"/>
      <c r="F7" s="19"/>
      <c r="G7" s="19">
        <f>SUM('[1]City Med'!G7:J7,'[1]City High '!G7:J7,'[1]County High '!H7:K7,'[1]County Med'!H29:K29)</f>
        <v>12</v>
      </c>
      <c r="H7" s="19"/>
      <c r="I7" s="19"/>
      <c r="J7" s="19"/>
      <c r="K7" s="13">
        <f>SUM('[1]City Med'!K7:N7,'[1]City High '!K7:N7,'[1]County High '!L7,'[1]County Med'!L29:O29)</f>
        <v>17</v>
      </c>
      <c r="L7" s="19">
        <f>SUM('[1]City Med'!O7:R7,'[1]City High '!O7:R7,'[1]County High '!M7:P7)</f>
        <v>1</v>
      </c>
      <c r="M7" s="19"/>
      <c r="N7" s="19"/>
      <c r="O7" s="19"/>
      <c r="P7" s="19">
        <f>SUM('[1]City Med'!S7:V7,'[1]City High '!S7:V7,'[1]County High '!Q7:T7)</f>
        <v>1</v>
      </c>
      <c r="Q7" s="19"/>
      <c r="R7" s="19"/>
      <c r="S7" s="19"/>
      <c r="T7" s="19">
        <f>SUM('[1]City Med'!W7:X7,'[1]City High '!W7:X7,'[1]County High '!U7:X7)</f>
        <v>0</v>
      </c>
      <c r="U7" s="19"/>
    </row>
    <row r="8" spans="1:21" x14ac:dyDescent="0.25">
      <c r="A8" s="12" t="s">
        <v>54</v>
      </c>
      <c r="B8" s="13">
        <f>SUM('[1]City Med'!B8,'[1]City High '!B8,'[1]County High '!C8,'[1]County Med'!C30)</f>
        <v>2</v>
      </c>
      <c r="C8" s="19">
        <f>SUM('[1]City Med'!C8:F8,'[1]City High '!C8:F8,'[1]County High '!D8:G8,'[1]County Med'!D30:G30)</f>
        <v>520</v>
      </c>
      <c r="D8" s="19"/>
      <c r="E8" s="19"/>
      <c r="F8" s="19"/>
      <c r="G8" s="19">
        <f>SUM('[1]City Med'!G8:J8,'[1]City High '!G8:J8,'[1]County High '!H8:K8,'[1]County Med'!H30:K30)</f>
        <v>459</v>
      </c>
      <c r="H8" s="19"/>
      <c r="I8" s="19"/>
      <c r="J8" s="19"/>
      <c r="K8" s="13">
        <f>SUM('[1]City Med'!K8:N8,'[1]City High '!K8:N8,'[1]County High '!L8,'[1]County Med'!L30:O30)</f>
        <v>422</v>
      </c>
      <c r="L8" s="19">
        <f>SUM('[1]City Med'!O8:R8,'[1]City High '!O8:R8,'[1]County High '!M8:P8)</f>
        <v>0</v>
      </c>
      <c r="M8" s="19"/>
      <c r="N8" s="19"/>
      <c r="O8" s="19"/>
      <c r="P8" s="19">
        <f>SUM('[1]City Med'!S8:V8,'[1]City High '!S8:V8,'[1]County High '!Q8:T8)</f>
        <v>1</v>
      </c>
      <c r="Q8" s="19"/>
      <c r="R8" s="19"/>
      <c r="S8" s="19"/>
      <c r="T8" s="19">
        <f>SUM('[1]City Med'!W8:X8,'[1]City High '!W8:X8,'[1]County High '!U8:X8)</f>
        <v>0</v>
      </c>
      <c r="U8" s="19"/>
    </row>
    <row r="9" spans="1:21" x14ac:dyDescent="0.25">
      <c r="A9" s="12" t="s">
        <v>55</v>
      </c>
      <c r="B9" s="13">
        <f>SUM('[1]City Med'!B9,'[1]City High '!B9,'[1]County High '!C9,'[1]County Med'!C31)</f>
        <v>71</v>
      </c>
      <c r="C9" s="19">
        <f>SUM('[1]City Med'!C9:F9,'[1]City High '!C9:F9,'[1]County High '!D9:G9,'[1]County Med'!D31:G31)</f>
        <v>538</v>
      </c>
      <c r="D9" s="19"/>
      <c r="E9" s="19"/>
      <c r="F9" s="19"/>
      <c r="G9" s="19">
        <f>SUM('[1]City Med'!G9:J9,'[1]City High '!G9:J9,'[1]County High '!H9:K9,'[1]County Med'!H31:K31)</f>
        <v>231</v>
      </c>
      <c r="H9" s="19"/>
      <c r="I9" s="19"/>
      <c r="J9" s="19"/>
      <c r="K9" s="13">
        <f>SUM('[1]City Med'!K9:N9,'[1]City High '!K9:N9,'[1]County High '!L9,'[1]County Med'!L31:O31)</f>
        <v>41</v>
      </c>
      <c r="L9" s="19">
        <f>SUM('[1]City Med'!O9:R9,'[1]City High '!O9:R9,'[1]County High '!M9:P9)</f>
        <v>37</v>
      </c>
      <c r="M9" s="19"/>
      <c r="N9" s="19"/>
      <c r="O9" s="19"/>
      <c r="P9" s="19">
        <f>SUM('[1]City Med'!S9:V9,'[1]City High '!S9:V9,'[1]County High '!Q9:T9)</f>
        <v>24</v>
      </c>
      <c r="Q9" s="19"/>
      <c r="R9" s="19"/>
      <c r="S9" s="19"/>
      <c r="T9" s="19">
        <f>SUM('[1]City Med'!W9:X9,'[1]City High '!W9:X9,'[1]County High '!U9:X9)</f>
        <v>6</v>
      </c>
      <c r="U9" s="19"/>
    </row>
    <row r="10" spans="1:21" x14ac:dyDescent="0.25">
      <c r="A10" s="12" t="s">
        <v>56</v>
      </c>
      <c r="B10" s="13">
        <f>SUM('[1]City Med'!B10,'[1]City High '!B10,'[1]County High '!C10,'[1]County Med'!C32)</f>
        <v>10</v>
      </c>
      <c r="C10" s="19">
        <f>SUM('[1]City Med'!C10:F10,'[1]City High '!C10:F10,'[1]County High '!D10:G10,'[1]County Med'!D32:G32)</f>
        <v>142</v>
      </c>
      <c r="D10" s="19"/>
      <c r="E10" s="19"/>
      <c r="F10" s="19"/>
      <c r="G10" s="19">
        <f>SUM('[1]City Med'!G10:J10,'[1]City High '!G10:J10,'[1]County High '!H10:K10,'[1]County Med'!H32:K32)</f>
        <v>48</v>
      </c>
      <c r="H10" s="19"/>
      <c r="I10" s="19"/>
      <c r="J10" s="19"/>
      <c r="K10" s="13">
        <f>SUM('[1]City Med'!K10:N10,'[1]City High '!K10:N10,'[1]County High '!L10,'[1]County Med'!L32:O32)</f>
        <v>8</v>
      </c>
      <c r="L10" s="19">
        <f>SUM('[1]City Med'!O10:R10,'[1]City High '!O10:R10,'[1]County High '!M10:P10)</f>
        <v>1</v>
      </c>
      <c r="M10" s="19"/>
      <c r="N10" s="19"/>
      <c r="O10" s="19"/>
      <c r="P10" s="19">
        <f>SUM('[1]City Med'!S10:V10,'[1]City High '!S10:V10,'[1]County High '!Q10:T10)</f>
        <v>1</v>
      </c>
      <c r="Q10" s="19"/>
      <c r="R10" s="19"/>
      <c r="S10" s="19"/>
      <c r="T10" s="19">
        <f>SUM('[1]City Med'!W10:X10,'[1]City High '!W10:X10,'[1]County High '!U10:X10)</f>
        <v>0</v>
      </c>
      <c r="U10" s="19"/>
    </row>
    <row r="11" spans="1:21" x14ac:dyDescent="0.25">
      <c r="A11" s="12" t="s">
        <v>57</v>
      </c>
      <c r="B11" s="13">
        <f>SUM('[1]City Med'!B11,'[1]City High '!B11,'[1]County High '!C11,'[1]County Med'!C33)</f>
        <v>12</v>
      </c>
      <c r="C11" s="19">
        <f>SUM('[1]City Med'!C11:F11,'[1]City High '!C11:F11,'[1]County High '!D11:G11,'[1]County Med'!D33:G33)</f>
        <v>8</v>
      </c>
      <c r="D11" s="19"/>
      <c r="E11" s="19"/>
      <c r="F11" s="19"/>
      <c r="G11" s="19">
        <f>SUM('[1]City Med'!G11:J11,'[1]City High '!G11:J11,'[1]County High '!H11:K11,'[1]County Med'!H33:K33)</f>
        <v>3</v>
      </c>
      <c r="H11" s="19"/>
      <c r="I11" s="19"/>
      <c r="J11" s="19"/>
      <c r="K11" s="13">
        <f>SUM('[1]City Med'!K11:N11,'[1]City High '!K11:N11,'[1]County High '!L11,'[1]County Med'!L33:O33)</f>
        <v>6</v>
      </c>
      <c r="L11" s="19">
        <f>SUM('[1]City Med'!O11:R11,'[1]City High '!O11:R11,'[1]County High '!M11:P11)</f>
        <v>5</v>
      </c>
      <c r="M11" s="19"/>
      <c r="N11" s="19"/>
      <c r="O11" s="19"/>
      <c r="P11" s="19">
        <f>SUM('[1]City Med'!S11:V11,'[1]City High '!S11:V11,'[1]County High '!Q11:T11)</f>
        <v>9</v>
      </c>
      <c r="Q11" s="19"/>
      <c r="R11" s="19"/>
      <c r="S11" s="19"/>
      <c r="T11" s="19">
        <f>SUM('[1]City Med'!W11:X11,'[1]City High '!W11:X11,'[1]County High '!U11:X11)</f>
        <v>3</v>
      </c>
      <c r="U11" s="19"/>
    </row>
    <row r="12" spans="1:21" x14ac:dyDescent="0.25">
      <c r="A12" s="12" t="s">
        <v>58</v>
      </c>
      <c r="B12" s="13">
        <f>SUM('[1]City Med'!B12,'[1]City High '!B12,'[1]County High '!C12,'[1]County Med'!C34)</f>
        <v>0</v>
      </c>
      <c r="C12" s="19">
        <f>SUM('[1]City Med'!C12:F12,'[1]City High '!C12:F12,'[1]County High '!D12:G12,'[1]County Med'!D34:G34)</f>
        <v>6</v>
      </c>
      <c r="D12" s="19"/>
      <c r="E12" s="19"/>
      <c r="F12" s="19"/>
      <c r="G12" s="19">
        <f>SUM('[1]City Med'!G12:J12,'[1]City High '!G12:J12,'[1]County High '!H12:K12,'[1]County Med'!H34:K34)</f>
        <v>4</v>
      </c>
      <c r="H12" s="19"/>
      <c r="I12" s="19"/>
      <c r="J12" s="19"/>
      <c r="K12" s="13">
        <f>SUM('[1]City Med'!K12:N12,'[1]City High '!K12:N12,'[1]County High '!L12,'[1]County Med'!L34:O34)</f>
        <v>4</v>
      </c>
      <c r="L12" s="19">
        <f>SUM('[1]City Med'!O12:R12,'[1]City High '!O12:R12,'[1]County High '!M12:P12)</f>
        <v>4</v>
      </c>
      <c r="M12" s="19"/>
      <c r="N12" s="19"/>
      <c r="O12" s="19"/>
      <c r="P12" s="19">
        <f>SUM('[1]City Med'!S12:V12,'[1]City High '!S12:V12,'[1]County High '!Q12:T12)</f>
        <v>2</v>
      </c>
      <c r="Q12" s="19"/>
      <c r="R12" s="19"/>
      <c r="S12" s="19"/>
      <c r="T12" s="19">
        <f>SUM('[1]City Med'!W12:X12,'[1]City High '!W12:X12,'[1]County High '!U12:X12)</f>
        <v>0</v>
      </c>
      <c r="U12" s="19"/>
    </row>
    <row r="13" spans="1:21" x14ac:dyDescent="0.25">
      <c r="A13" s="12" t="s">
        <v>59</v>
      </c>
      <c r="B13" s="13">
        <f>SUM('[1]City Med'!B13,'[1]City High '!B13,'[1]County High '!C13,'[1]County Med'!C35)</f>
        <v>2</v>
      </c>
      <c r="C13" s="19">
        <f>SUM('[1]City Med'!C13:F13,'[1]City High '!C13:F13,'[1]County High '!D13:G13,'[1]County Med'!D35:G35)</f>
        <v>19</v>
      </c>
      <c r="D13" s="19"/>
      <c r="E13" s="19"/>
      <c r="F13" s="19"/>
      <c r="G13" s="19">
        <f>SUM('[1]City Med'!G13:J13,'[1]City High '!G13:J13,'[1]County High '!H13:K13,'[1]County Med'!H35:K35)</f>
        <v>12</v>
      </c>
      <c r="H13" s="19"/>
      <c r="I13" s="19"/>
      <c r="J13" s="19"/>
      <c r="K13" s="13">
        <f>SUM('[1]City Med'!K13:N13,'[1]City High '!K13:N13,'[1]County High '!L13,'[1]County Med'!L35:O35)</f>
        <v>8</v>
      </c>
      <c r="L13" s="19">
        <f>SUM('[1]City Med'!O13:R13,'[1]City High '!O13:R13,'[1]County High '!M13:P13)</f>
        <v>0</v>
      </c>
      <c r="M13" s="19"/>
      <c r="N13" s="19"/>
      <c r="O13" s="19"/>
      <c r="P13" s="19">
        <f>SUM('[1]City Med'!S13:V13,'[1]City High '!S13:V13,'[1]County High '!Q13:T13)</f>
        <v>0</v>
      </c>
      <c r="Q13" s="19"/>
      <c r="R13" s="19"/>
      <c r="S13" s="19"/>
      <c r="T13" s="19">
        <f>SUM('[1]City Med'!W13:X13,'[1]City High '!W13:X13,'[1]County High '!U13:X13)</f>
        <v>0</v>
      </c>
      <c r="U13" s="19"/>
    </row>
    <row r="14" spans="1:21" x14ac:dyDescent="0.25">
      <c r="A14" s="14" t="s">
        <v>60</v>
      </c>
      <c r="B14" s="15">
        <f>SUM('[1]City Med'!B14,'[1]City High '!B14,'[1]County High '!C14,'[1]County Med'!C36)</f>
        <v>312</v>
      </c>
      <c r="C14" s="21">
        <f>SUM('[1]City Med'!C14:F14,'[1]City High '!C14:F14,'[1]County High '!D14:G14,'[1]County Med'!D36:G36)</f>
        <v>1287</v>
      </c>
      <c r="D14" s="21"/>
      <c r="E14" s="21"/>
      <c r="F14" s="21"/>
      <c r="G14" s="21">
        <f>SUM('[1]City Med'!G14:J14,'[1]City High '!G14:J14,'[1]County High '!H14:K14,'[1]County Med'!H36:K36)</f>
        <v>706</v>
      </c>
      <c r="H14" s="21"/>
      <c r="I14" s="21"/>
      <c r="J14" s="21"/>
      <c r="K14" s="15">
        <f>SUM('[1]City Med'!K14:N14,'[1]City High '!K14:N14,'[1]County High '!L14,'[1]County Med'!L36:O36)</f>
        <v>1512</v>
      </c>
      <c r="L14" s="21">
        <f>SUM('[1]City Med'!O14:R14,'[1]City High '!O14:R14,'[1]County High '!M14:P14)</f>
        <v>1560</v>
      </c>
      <c r="M14" s="21"/>
      <c r="N14" s="21"/>
      <c r="O14" s="21"/>
      <c r="P14" s="21">
        <f>SUM('[1]City Med'!S14:V14,'[1]City High '!S14:V14,'[1]County High '!Q14:T14)</f>
        <v>1716</v>
      </c>
      <c r="Q14" s="21"/>
      <c r="R14" s="21"/>
      <c r="S14" s="21"/>
      <c r="T14" s="21">
        <f>SUM('[1]City Med'!W14:X14,'[1]City High '!W14:X14,'[1]County High '!U14:X14)</f>
        <v>406</v>
      </c>
      <c r="U14" s="21"/>
    </row>
    <row r="15" spans="1:21" ht="15.75" thickBot="1" x14ac:dyDescent="0.3">
      <c r="A15" s="16" t="s">
        <v>61</v>
      </c>
      <c r="B15" s="15"/>
      <c r="C15" s="21">
        <v>27426</v>
      </c>
      <c r="D15" s="21"/>
      <c r="E15" s="21"/>
      <c r="F15" s="21"/>
      <c r="G15" s="21">
        <v>25023</v>
      </c>
      <c r="H15" s="21"/>
      <c r="I15" s="21"/>
      <c r="J15" s="21"/>
      <c r="K15" s="15">
        <v>22071</v>
      </c>
      <c r="L15" s="21">
        <v>21396</v>
      </c>
      <c r="M15" s="21"/>
      <c r="N15" s="21"/>
      <c r="O15" s="21"/>
      <c r="P15" s="21">
        <v>18542</v>
      </c>
      <c r="Q15" s="21"/>
      <c r="R15" s="21"/>
      <c r="S15" s="21"/>
      <c r="T15" s="21">
        <v>8182</v>
      </c>
      <c r="U15" s="21"/>
    </row>
    <row r="16" spans="1:21" ht="15.75" thickBot="1" x14ac:dyDescent="0.3">
      <c r="A16" s="17" t="s">
        <v>62</v>
      </c>
      <c r="B16" s="18">
        <f>SUM(B3:B14)</f>
        <v>1651</v>
      </c>
      <c r="C16" s="22">
        <f>SUM(C3:F15)</f>
        <v>35094</v>
      </c>
      <c r="D16" s="22"/>
      <c r="E16" s="22"/>
      <c r="F16" s="22"/>
      <c r="G16" s="22">
        <f>SUM(G3:J15)</f>
        <v>31014</v>
      </c>
      <c r="H16" s="22"/>
      <c r="I16" s="22"/>
      <c r="J16" s="22"/>
      <c r="K16" s="18">
        <f>SUM(K3:K15)</f>
        <v>27474</v>
      </c>
      <c r="L16" s="22">
        <f>SUM(L3:O15)</f>
        <v>25534</v>
      </c>
      <c r="M16" s="22"/>
      <c r="N16" s="22"/>
      <c r="O16" s="22"/>
      <c r="P16" s="22">
        <f>SUM(P3:S15)</f>
        <v>22625</v>
      </c>
      <c r="Q16" s="22"/>
      <c r="R16" s="22"/>
      <c r="S16" s="22"/>
      <c r="T16" s="22">
        <f>SUM(T3:U15)</f>
        <v>9717</v>
      </c>
      <c r="U16" s="23"/>
    </row>
  </sheetData>
  <sheetProtection sheet="1" objects="1" scenarios="1" selectLockedCells="1" selectUnlockedCells="1"/>
  <mergeCells count="75">
    <mergeCell ref="C16:F16"/>
    <mergeCell ref="G16:J16"/>
    <mergeCell ref="L16:O16"/>
    <mergeCell ref="P16:S16"/>
    <mergeCell ref="T16:U16"/>
    <mergeCell ref="C14:F14"/>
    <mergeCell ref="G14:J14"/>
    <mergeCell ref="L14:O14"/>
    <mergeCell ref="P14:S14"/>
    <mergeCell ref="T14:U14"/>
    <mergeCell ref="C15:F15"/>
    <mergeCell ref="G15:J15"/>
    <mergeCell ref="L15:O15"/>
    <mergeCell ref="P15:S15"/>
    <mergeCell ref="T15:U15"/>
    <mergeCell ref="C12:F12"/>
    <mergeCell ref="G12:J12"/>
    <mergeCell ref="L12:O12"/>
    <mergeCell ref="P12:S12"/>
    <mergeCell ref="T12:U12"/>
    <mergeCell ref="C13:F13"/>
    <mergeCell ref="G13:J13"/>
    <mergeCell ref="L13:O13"/>
    <mergeCell ref="P13:S13"/>
    <mergeCell ref="T13:U13"/>
    <mergeCell ref="C10:F10"/>
    <mergeCell ref="G10:J10"/>
    <mergeCell ref="L10:O10"/>
    <mergeCell ref="P10:S10"/>
    <mergeCell ref="T10:U10"/>
    <mergeCell ref="C11:F11"/>
    <mergeCell ref="G11:J11"/>
    <mergeCell ref="L11:O11"/>
    <mergeCell ref="P11:S11"/>
    <mergeCell ref="T11:U11"/>
    <mergeCell ref="C8:F8"/>
    <mergeCell ref="G8:J8"/>
    <mergeCell ref="L8:O8"/>
    <mergeCell ref="P8:S8"/>
    <mergeCell ref="T8:U8"/>
    <mergeCell ref="C9:F9"/>
    <mergeCell ref="G9:J9"/>
    <mergeCell ref="L9:O9"/>
    <mergeCell ref="P9:S9"/>
    <mergeCell ref="T9:U9"/>
    <mergeCell ref="C6:F6"/>
    <mergeCell ref="G6:J6"/>
    <mergeCell ref="L6:O6"/>
    <mergeCell ref="P6:S6"/>
    <mergeCell ref="T6:U6"/>
    <mergeCell ref="C7:F7"/>
    <mergeCell ref="G7:J7"/>
    <mergeCell ref="L7:O7"/>
    <mergeCell ref="P7:S7"/>
    <mergeCell ref="T7:U7"/>
    <mergeCell ref="C4:F4"/>
    <mergeCell ref="G4:J4"/>
    <mergeCell ref="L4:O4"/>
    <mergeCell ref="P4:S4"/>
    <mergeCell ref="T4:U4"/>
    <mergeCell ref="C5:F5"/>
    <mergeCell ref="G5:J5"/>
    <mergeCell ref="L5:O5"/>
    <mergeCell ref="P5:S5"/>
    <mergeCell ref="T5:U5"/>
    <mergeCell ref="C1:F1"/>
    <mergeCell ref="G1:J1"/>
    <mergeCell ref="L1:O1"/>
    <mergeCell ref="P1:S1"/>
    <mergeCell ref="T1:U1"/>
    <mergeCell ref="C3:F3"/>
    <mergeCell ref="G3:J3"/>
    <mergeCell ref="L3:O3"/>
    <mergeCell ref="P3:S3"/>
    <mergeCell ref="T3:U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AD0F3-57E6-4700-B08C-BAD19DCBC4D1}">
  <dimension ref="A1:AF7"/>
  <sheetViews>
    <sheetView tabSelected="1" workbookViewId="0">
      <selection activeCell="B19" sqref="B19"/>
    </sheetView>
  </sheetViews>
  <sheetFormatPr defaultRowHeight="15" x14ac:dyDescent="0.25"/>
  <sheetData>
    <row r="1" spans="1:3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3" t="s">
        <v>27</v>
      </c>
      <c r="AC1" s="2" t="s">
        <v>28</v>
      </c>
      <c r="AD1" s="2" t="s">
        <v>29</v>
      </c>
      <c r="AE1" s="2" t="s">
        <v>30</v>
      </c>
      <c r="AF1" s="4" t="s">
        <v>31</v>
      </c>
    </row>
    <row r="2" spans="1:32" x14ac:dyDescent="0.25">
      <c r="A2" s="5" t="s">
        <v>32</v>
      </c>
      <c r="B2" s="6" t="e">
        <f>SUM([2]!Table136[[#This Row],[Man]],[2]!Table14[[#This Row],[Man]],[2]!Table145[[#This Row],[Man]],[2]!Table1[[#This Row],[Man]],[2]!Table13[[#This Row],[Man]])</f>
        <v>#REF!</v>
      </c>
      <c r="C2" s="6" t="e">
        <f>SUM([2]!Table136[[#This Row],[Woman]],[2]!Table14[[#This Row],[Woman]],[2]!Table145[[#This Row],[Woman]],[2]!Table1[[#This Row],[Woman]],[2]!Table13[[#This Row],[Woman]])</f>
        <v>#REF!</v>
      </c>
      <c r="D2" s="6" t="e">
        <f>SUM([2]!Table136[[#This Row],[Non-Binary]],[2]!Table14[[#This Row],[Non-Binary]],[2]!Table145[[#This Row],[Non-Binary]],[2]!Table1[[#This Row],[Non-Binary]],[2]!Table13[[#This Row],[Non-Binary]])</f>
        <v>#REF!</v>
      </c>
      <c r="E2" s="6" t="e">
        <f>SUM([2]!Table136[[#This Row],[Not stated]],[2]!Table14[[#This Row],[Not stated]],[2]!Table145[[#This Row],[Not stated]],[2]!Table1[[#This Row],[Not stated]],[2]!Table13[[#This Row],[Not stated]])</f>
        <v>#REF!</v>
      </c>
      <c r="F2" s="7" t="e">
        <f>SUM(B2:E2)</f>
        <v>#REF!</v>
      </c>
      <c r="G2" s="6" t="e">
        <f>SUM([2]!Table136[[#This Row],[13 to 17 years]],[2]!Table14[[#This Row],[13 to 17 years]],[2]!Table145[[#This Row],[13 to 17 years]],[2]!Table1[[#This Row],[13 to 17 years]],[2]!Table13[[#This Row],[13 to 17 years]])</f>
        <v>#REF!</v>
      </c>
      <c r="H2" s="6" t="e">
        <f>SUM([2]!Table136[[#This Row],[18 to 24 years]],[2]!Table14[[#This Row],[18 to 24 years]],[2]!Table145[[#This Row],[18 to 24 years]],[2]!Table1[[#This Row],[18 to 24 years]],[2]!Table13[[#This Row],[18 to 24 years]])</f>
        <v>#REF!</v>
      </c>
      <c r="I2" s="6" t="e">
        <f>SUM([2]!Table136[[#This Row],[25 to 34 years]],[2]!Table14[[#This Row],[25 to 34 years]],[2]!Table145[[#This Row],[25 to 34 years]],[2]!Table1[[#This Row],[25 to 34 years]],[2]!Table13[[#This Row],[25 to 34 years]])</f>
        <v>#REF!</v>
      </c>
      <c r="J2" s="6" t="e">
        <f>SUM([2]!Table136[[#This Row],[35 to 44 years]],[2]!Table14[[#This Row],[35 to 44 years]],[2]!Table145[[#This Row],[35 to 44 years]],[2]!Table1[[#This Row],[35 to 44 years]],[2]!Table13[[#This Row],[35 to 44 years]])</f>
        <v>#REF!</v>
      </c>
      <c r="K2" s="6" t="e">
        <f>SUM([2]!Table136[[#This Row],[45 to 54 years]],[2]!Table14[[#This Row],[45 to 54 years]],[2]!Table145[[#This Row],[45 to 54 years]],[2]!Table1[[#This Row],[45 to 54 years]],[2]!Table13[[#This Row],[45 to 54 years]])</f>
        <v>#REF!</v>
      </c>
      <c r="L2" s="6" t="e">
        <f>SUM([2]!Table136[[#This Row],[55 to 64 years]],[2]!Table14[[#This Row],[55 to 64 years]],[2]!Table145[[#This Row],[55 to 64 years]],[2]!Table1[[#This Row],[55 to 64 years]],[2]!Table13[[#This Row],[55 to 64 years]])</f>
        <v>#REF!</v>
      </c>
      <c r="M2" s="6" t="e">
        <f>SUM([2]!Table136[[#This Row],[65 to 74 years]],[2]!Table14[[#This Row],[65 to 74 years]],[2]!Table145[[#This Row],[65 to 74 years]],[2]!Table1[[#This Row],[65 to 74 years]],[2]!Table13[[#This Row],[65 to 74 years]])</f>
        <v>#REF!</v>
      </c>
      <c r="N2" s="6" t="e">
        <f>SUM([2]!Table136[[#This Row],[Not stated2]],[2]!Table14[[#This Row],[Not stated2]],[2]!Table145[[#This Row],[Not stated2]],[2]!Table1[[#This Row],[Not stated2]],[2]!Table13[[#This Row],[Not stated2]])</f>
        <v>#REF!</v>
      </c>
      <c r="O2" s="7" t="e">
        <f t="shared" ref="O2:O7" si="0">SUM(G2:N2)</f>
        <v>#REF!</v>
      </c>
      <c r="P2" s="6" t="e">
        <f>SUM([2]!Table136[[#This Row],[Heterosexual / Straight]],[2]!Table14[[#This Row],[Heterosexual / Straight]],[2]!Table145[[#This Row],[Heterosexual / Straight]],[2]!Table1[[#This Row],[Heterosexual / Straight]],[2]!Table13[[#This Row],[Heterosexual / Straight]])</f>
        <v>#REF!</v>
      </c>
      <c r="Q2" s="6" t="e">
        <f>SUM([2]!Table136[[#This Row],[Gay / Lesbian]],[2]!Table14[[#This Row],[Gay / Lesbian]],[2]!Table145[[#This Row],[Gay / Lesbian]],[2]!Table1[[#This Row],[Gay / Lesbian]],[2]!Table13[[#This Row],[Gay / Lesbian]])</f>
        <v>#REF!</v>
      </c>
      <c r="R2" s="6" t="e">
        <f>SUM([2]!Table136[[#This Row],[Bisexual]],[2]!Table14[[#This Row],[Bisexual]],[2]!Table145[[#This Row],[Bisexual]],[2]!Table1[[#This Row],[Bisexual]],[2]!Table13[[#This Row],[Bisexual]])</f>
        <v>#REF!</v>
      </c>
      <c r="S2" s="6" t="e">
        <f>SUM([2]!Table136[[#This Row],[Other]],[2]!Table14[[#This Row],[Other]],[2]!Table145[[#This Row],[Other]],[2]!Table1[[#This Row],[Other]],[2]!Table13[[#This Row],[Other]])</f>
        <v>#REF!</v>
      </c>
      <c r="T2" s="6" t="e">
        <f>SUM([2]!Table136[[#This Row],[Not stated4]],[2]!Table14[[#This Row],[Not stated4]],[2]!Table145[[#This Row],[Not stated4]],[2]!Table1[[#This Row],[Not stated4]],[2]!Table13[[#This Row],[Not stated4]])</f>
        <v>#REF!</v>
      </c>
      <c r="U2" s="7" t="e">
        <f>SUM(P2:T2)</f>
        <v>#REF!</v>
      </c>
      <c r="V2" s="6" t="e">
        <f>SUM([2]!Table136[[#This Row],[White]],[2]!Table14[[#This Row],[White]],[2]!Table145[[#This Row],[White]],[2]!Table1[[#This Row],[White]],[2]!Table13[[#This Row],[White]])</f>
        <v>#REF!</v>
      </c>
      <c r="W2" s="6" t="e">
        <f>SUM([2]!Table136[[#This Row],[Mixed / Multiple Ethnic Groups]],[2]!Table14[[#This Row],[Mixed / Multiple Ethnic Groups]],[2]!Table145[[#This Row],[Mixed / Multiple Ethnic Groups]],[2]!Table1[[#This Row],[Mixed / Multiple Ethnic Groups]],[2]!Table13[[#This Row],[Mixed / Multiple Ethnic Groups]])</f>
        <v>#REF!</v>
      </c>
      <c r="X2" s="6" t="e">
        <f>SUM([2]!Table136[[#This Row],[Asian / Asian British]],[2]!Table14[[#This Row],[Asian / Asian British]],[2]!Table145[[#This Row],[Asian / Asian British]],[2]!Table1[[#This Row],[Asian / Asian British]],[2]!Table13[[#This Row],[Asian / Asian British]])</f>
        <v>#REF!</v>
      </c>
      <c r="Y2" s="6" t="e">
        <f>SUM([2]!Table136[[#This Row],[Black / African / Caribbean / Black British]],[2]!Table14[[#This Row],[Black / African / Caribbean / Black British]],[2]!Table145[[#This Row],[Black / African / Caribbean / Black British]],[2]!Table1[[#This Row],[Black / African / Caribbean / Black British]],[2]!Table13[[#This Row],[Black / African / Caribbean / Black British]])</f>
        <v>#REF!</v>
      </c>
      <c r="Z2" s="6" t="e">
        <f>SUM([2]!Table136[[#This Row],[Other Ethnic Group ]],[2]!Table14[[#This Row],[Other Ethnic Group ]],[2]!Table145[[#This Row],[Other Ethnic Group ]],[2]!Table1[[#This Row],[Other Ethnic Group ]],[2]!Table13[[#This Row],[Other Ethnic Group ]])</f>
        <v>#REF!</v>
      </c>
      <c r="AA2" s="6" t="e">
        <f>SUM([2]!Table136[[#This Row],[Not stated6]],[2]!Table14[[#This Row],[Not stated6]],[2]!Table145[[#This Row],[Not stated6]],[2]!Table1[[#This Row],[Not stated6]],[2]!Table13[[#This Row],[Not stated6]])</f>
        <v>#REF!</v>
      </c>
      <c r="AB2" s="7" t="e">
        <f>SUM(V2:AA2)</f>
        <v>#REF!</v>
      </c>
      <c r="AC2" s="6" t="e">
        <f>SUM([2]!Table136[[#This Row],[Has a disability]],[2]!Table14[[#This Row],[Has a disability]],[2]!Table145[[#This Row],[Has a disability]],[2]!Table1[[#This Row],[Has a disability]],[2]!Table13[[#This Row],[Has a disability]])</f>
        <v>#REF!</v>
      </c>
      <c r="AD2" s="6" t="e">
        <f>SUM([2]!Table136[[#This Row],[Does not have a disability]],[2]!Table14[[#This Row],[Does not have a disability]],[2]!Table145[[#This Row],[Does not have a disability]],[2]!Table1[[#This Row],[Does not have a disability]],[2]!Table13[[#This Row],[Does not have a disability]])</f>
        <v>#REF!</v>
      </c>
      <c r="AE2" s="6" t="e">
        <f>SUM([2]!Table136[[#This Row],[Not stated8]],[2]!Table14[[#This Row],[Not stated8]],[2]!Table145[[#This Row],[Not stated8]],[2]!Table1[[#This Row],[Not stated8]],[2]!Table13[[#This Row],[Not stated8]])</f>
        <v>#REF!</v>
      </c>
      <c r="AF2" s="8" t="e">
        <f>SUM(AC2:AE2)</f>
        <v>#REF!</v>
      </c>
    </row>
    <row r="3" spans="1:32" x14ac:dyDescent="0.25">
      <c r="A3" s="9" t="s">
        <v>33</v>
      </c>
      <c r="B3" s="6" t="e">
        <f>SUM([2]!Table136[[#This Row],[Man]],[2]!Table14[[#This Row],[Man]],[2]!Table145[[#This Row],[Man]],[2]!Table1[[#This Row],[Man]],[2]!Table13[[#This Row],[Man]])</f>
        <v>#REF!</v>
      </c>
      <c r="C3" s="6" t="e">
        <f>SUM([2]!Table136[[#This Row],[Woman]],[2]!Table14[[#This Row],[Woman]],[2]!Table145[[#This Row],[Woman]],[2]!Table1[[#This Row],[Woman]],[2]!Table13[[#This Row],[Woman]])</f>
        <v>#REF!</v>
      </c>
      <c r="D3" s="6" t="e">
        <f>SUM([2]!Table136[[#This Row],[Non-Binary]],[2]!Table14[[#This Row],[Non-Binary]],[2]!Table145[[#This Row],[Non-Binary]],[2]!Table1[[#This Row],[Non-Binary]],[2]!Table13[[#This Row],[Non-Binary]])</f>
        <v>#REF!</v>
      </c>
      <c r="E3" s="6" t="e">
        <f>SUM([2]!Table136[[#This Row],[Not stated]],[2]!Table14[[#This Row],[Not stated]],[2]!Table145[[#This Row],[Not stated]],[2]!Table1[[#This Row],[Not stated]],[2]!Table13[[#This Row],[Not stated]])</f>
        <v>#REF!</v>
      </c>
      <c r="F3" s="7" t="e">
        <f t="shared" ref="F3:F7" si="1">SUM(B3:E3)</f>
        <v>#REF!</v>
      </c>
      <c r="G3" s="6" t="e">
        <f>SUM([2]!Table136[[#This Row],[13 to 17 years]],[2]!Table14[[#This Row],[13 to 17 years]],[2]!Table145[[#This Row],[13 to 17 years]],[2]!Table1[[#This Row],[13 to 17 years]],[2]!Table13[[#This Row],[13 to 17 years]])</f>
        <v>#REF!</v>
      </c>
      <c r="H3" s="6" t="e">
        <f>SUM([2]!Table136[[#This Row],[18 to 24 years]],[2]!Table14[[#This Row],[18 to 24 years]],[2]!Table145[[#This Row],[18 to 24 years]],[2]!Table1[[#This Row],[18 to 24 years]],[2]!Table13[[#This Row],[18 to 24 years]])</f>
        <v>#REF!</v>
      </c>
      <c r="I3" s="6" t="e">
        <f>SUM([2]!Table136[[#This Row],[25 to 34 years]],[2]!Table14[[#This Row],[25 to 34 years]],[2]!Table145[[#This Row],[25 to 34 years]],[2]!Table1[[#This Row],[25 to 34 years]],[2]!Table13[[#This Row],[25 to 34 years]])</f>
        <v>#REF!</v>
      </c>
      <c r="J3" s="6" t="e">
        <f>SUM([2]!Table136[[#This Row],[35 to 44 years]],[2]!Table14[[#This Row],[35 to 44 years]],[2]!Table145[[#This Row],[35 to 44 years]],[2]!Table1[[#This Row],[35 to 44 years]],[2]!Table13[[#This Row],[35 to 44 years]])</f>
        <v>#REF!</v>
      </c>
      <c r="K3" s="6" t="e">
        <f>SUM([2]!Table136[[#This Row],[45 to 54 years]],[2]!Table14[[#This Row],[45 to 54 years]],[2]!Table145[[#This Row],[45 to 54 years]],[2]!Table1[[#This Row],[45 to 54 years]],[2]!Table13[[#This Row],[45 to 54 years]])</f>
        <v>#REF!</v>
      </c>
      <c r="L3" s="6" t="e">
        <f>SUM([2]!Table136[[#This Row],[55 to 64 years]],[2]!Table14[[#This Row],[55 to 64 years]],[2]!Table145[[#This Row],[55 to 64 years]],[2]!Table1[[#This Row],[55 to 64 years]],[2]!Table13[[#This Row],[55 to 64 years]])</f>
        <v>#REF!</v>
      </c>
      <c r="M3" s="6" t="e">
        <f>SUM([2]!Table136[[#This Row],[65 to 74 years]],[2]!Table14[[#This Row],[65 to 74 years]],[2]!Table145[[#This Row],[65 to 74 years]],[2]!Table1[[#This Row],[65 to 74 years]],[2]!Table13[[#This Row],[65 to 74 years]])</f>
        <v>#REF!</v>
      </c>
      <c r="N3" s="6" t="e">
        <f>SUM([2]!Table136[[#This Row],[Not stated2]],[2]!Table14[[#This Row],[Not stated2]],[2]!Table145[[#This Row],[Not stated2]],[2]!Table1[[#This Row],[Not stated2]],[2]!Table13[[#This Row],[Not stated2]])</f>
        <v>#REF!</v>
      </c>
      <c r="O3" s="7" t="e">
        <f t="shared" si="0"/>
        <v>#REF!</v>
      </c>
      <c r="P3" s="6" t="e">
        <f>SUM([2]!Table136[[#This Row],[Heterosexual / Straight]],[2]!Table14[[#This Row],[Heterosexual / Straight]],[2]!Table145[[#This Row],[Heterosexual / Straight]],[2]!Table1[[#This Row],[Heterosexual / Straight]],[2]!Table13[[#This Row],[Heterosexual / Straight]])</f>
        <v>#REF!</v>
      </c>
      <c r="Q3" s="6" t="e">
        <f>SUM([2]!Table136[[#This Row],[Gay / Lesbian]],[2]!Table14[[#This Row],[Gay / Lesbian]],[2]!Table145[[#This Row],[Gay / Lesbian]],[2]!Table1[[#This Row],[Gay / Lesbian]],[2]!Table13[[#This Row],[Gay / Lesbian]])</f>
        <v>#REF!</v>
      </c>
      <c r="R3" s="6" t="e">
        <f>SUM([2]!Table136[[#This Row],[Bisexual]],[2]!Table14[[#This Row],[Bisexual]],[2]!Table145[[#This Row],[Bisexual]],[2]!Table1[[#This Row],[Bisexual]],[2]!Table13[[#This Row],[Bisexual]])</f>
        <v>#REF!</v>
      </c>
      <c r="S3" s="6" t="e">
        <f>SUM([2]!Table136[[#This Row],[Other]],[2]!Table14[[#This Row],[Other]],[2]!Table145[[#This Row],[Other]],[2]!Table1[[#This Row],[Other]],[2]!Table13[[#This Row],[Other]])</f>
        <v>#REF!</v>
      </c>
      <c r="T3" s="6" t="e">
        <f>SUM([2]!Table136[[#This Row],[Not stated4]],[2]!Table14[[#This Row],[Not stated4]],[2]!Table145[[#This Row],[Not stated4]],[2]!Table1[[#This Row],[Not stated4]],[2]!Table13[[#This Row],[Not stated4]])</f>
        <v>#REF!</v>
      </c>
      <c r="U3" s="7" t="e">
        <f t="shared" ref="U3:U7" si="2">SUM(P3:T3)</f>
        <v>#REF!</v>
      </c>
      <c r="V3" s="6" t="e">
        <f>SUM([2]!Table136[[#This Row],[White]],[2]!Table14[[#This Row],[White]],[2]!Table145[[#This Row],[White]],[2]!Table1[[#This Row],[White]],[2]!Table13[[#This Row],[White]])</f>
        <v>#REF!</v>
      </c>
      <c r="W3" s="6" t="e">
        <f>SUM([2]!Table136[[#This Row],[Mixed / Multiple Ethnic Groups]],[2]!Table14[[#This Row],[Mixed / Multiple Ethnic Groups]],[2]!Table145[[#This Row],[Mixed / Multiple Ethnic Groups]],[2]!Table1[[#This Row],[Mixed / Multiple Ethnic Groups]],[2]!Table13[[#This Row],[Mixed / Multiple Ethnic Groups]])</f>
        <v>#REF!</v>
      </c>
      <c r="X3" s="6" t="e">
        <f>SUM([2]!Table136[[#This Row],[Asian / Asian British]],[2]!Table14[[#This Row],[Asian / Asian British]],[2]!Table145[[#This Row],[Asian / Asian British]],[2]!Table1[[#This Row],[Asian / Asian British]],[2]!Table13[[#This Row],[Asian / Asian British]])</f>
        <v>#REF!</v>
      </c>
      <c r="Y3" s="6" t="e">
        <f>SUM([2]!Table136[[#This Row],[Black / African / Caribbean / Black British]],[2]!Table14[[#This Row],[Black / African / Caribbean / Black British]],[2]!Table145[[#This Row],[Black / African / Caribbean / Black British]],[2]!Table1[[#This Row],[Black / African / Caribbean / Black British]],[2]!Table13[[#This Row],[Black / African / Caribbean / Black British]])</f>
        <v>#REF!</v>
      </c>
      <c r="Z3" s="6" t="e">
        <f>SUM([2]!Table136[[#This Row],[Other Ethnic Group ]],[2]!Table14[[#This Row],[Other Ethnic Group ]],[2]!Table145[[#This Row],[Other Ethnic Group ]],[2]!Table1[[#This Row],[Other Ethnic Group ]],[2]!Table13[[#This Row],[Other Ethnic Group ]])</f>
        <v>#REF!</v>
      </c>
      <c r="AA3" s="6" t="e">
        <f>SUM([2]!Table136[[#This Row],[Not stated6]],[2]!Table14[[#This Row],[Not stated6]],[2]!Table145[[#This Row],[Not stated6]],[2]!Table1[[#This Row],[Not stated6]],[2]!Table13[[#This Row],[Not stated6]])</f>
        <v>#REF!</v>
      </c>
      <c r="AB3" s="7" t="e">
        <f t="shared" ref="AB3:AB7" si="3">SUM(V3:AA3)</f>
        <v>#REF!</v>
      </c>
      <c r="AC3" s="6" t="e">
        <f>SUM([2]!Table136[[#This Row],[Has a disability]],[2]!Table14[[#This Row],[Has a disability]],[2]!Table145[[#This Row],[Has a disability]],[2]!Table1[[#This Row],[Has a disability]],[2]!Table13[[#This Row],[Has a disability]])</f>
        <v>#REF!</v>
      </c>
      <c r="AD3" s="6" t="e">
        <f>SUM([2]!Table136[[#This Row],[Does not have a disability]],[2]!Table14[[#This Row],[Does not have a disability]],[2]!Table145[[#This Row],[Does not have a disability]],[2]!Table1[[#This Row],[Does not have a disability]],[2]!Table13[[#This Row],[Does not have a disability]])</f>
        <v>#REF!</v>
      </c>
      <c r="AE3" s="6" t="e">
        <f>SUM([2]!Table136[[#This Row],[Not stated8]],[2]!Table14[[#This Row],[Not stated8]],[2]!Table145[[#This Row],[Not stated8]],[2]!Table1[[#This Row],[Not stated8]],[2]!Table13[[#This Row],[Not stated8]])</f>
        <v>#REF!</v>
      </c>
      <c r="AF3" s="8" t="e">
        <f t="shared" ref="AF3:AF7" si="4">SUM(AC3:AE3)</f>
        <v>#REF!</v>
      </c>
    </row>
    <row r="4" spans="1:32" x14ac:dyDescent="0.25">
      <c r="A4" s="5" t="s">
        <v>34</v>
      </c>
      <c r="B4" s="6" t="e">
        <f>SUM([2]!Table136[[#This Row],[Man]],[2]!Table14[[#This Row],[Man]],[2]!Table145[[#This Row],[Man]],[2]!Table1[[#This Row],[Man]],[2]!Table13[[#This Row],[Man]])</f>
        <v>#REF!</v>
      </c>
      <c r="C4" s="6" t="e">
        <f>SUM([2]!Table136[[#This Row],[Woman]],[2]!Table14[[#This Row],[Woman]],[2]!Table145[[#This Row],[Woman]],[2]!Table1[[#This Row],[Woman]],[2]!Table13[[#This Row],[Woman]])</f>
        <v>#REF!</v>
      </c>
      <c r="D4" s="6" t="e">
        <f>SUM([2]!Table136[[#This Row],[Non-Binary]],[2]!Table14[[#This Row],[Non-Binary]],[2]!Table145[[#This Row],[Non-Binary]],[2]!Table1[[#This Row],[Non-Binary]],[2]!Table13[[#This Row],[Non-Binary]])</f>
        <v>#REF!</v>
      </c>
      <c r="E4" s="6" t="e">
        <f>SUM([2]!Table136[[#This Row],[Not stated]],[2]!Table14[[#This Row],[Not stated]],[2]!Table145[[#This Row],[Not stated]],[2]!Table1[[#This Row],[Not stated]],[2]!Table13[[#This Row],[Not stated]])</f>
        <v>#REF!</v>
      </c>
      <c r="F4" s="7" t="e">
        <f t="shared" si="1"/>
        <v>#REF!</v>
      </c>
      <c r="G4" s="6" t="e">
        <f>SUM([2]!Table136[[#This Row],[13 to 17 years]],[2]!Table14[[#This Row],[13 to 17 years]],[2]!Table145[[#This Row],[13 to 17 years]],[2]!Table1[[#This Row],[13 to 17 years]],[2]!Table13[[#This Row],[13 to 17 years]])</f>
        <v>#REF!</v>
      </c>
      <c r="H4" s="6" t="e">
        <f>SUM([2]!Table136[[#This Row],[18 to 24 years]],[2]!Table14[[#This Row],[18 to 24 years]],[2]!Table145[[#This Row],[18 to 24 years]],[2]!Table1[[#This Row],[18 to 24 years]],[2]!Table13[[#This Row],[18 to 24 years]])</f>
        <v>#REF!</v>
      </c>
      <c r="I4" s="6" t="e">
        <f>SUM([2]!Table136[[#This Row],[25 to 34 years]],[2]!Table14[[#This Row],[25 to 34 years]],[2]!Table145[[#This Row],[25 to 34 years]],[2]!Table1[[#This Row],[25 to 34 years]],[2]!Table13[[#This Row],[25 to 34 years]])</f>
        <v>#REF!</v>
      </c>
      <c r="J4" s="6" t="e">
        <f>SUM([2]!Table136[[#This Row],[35 to 44 years]],[2]!Table14[[#This Row],[35 to 44 years]],[2]!Table145[[#This Row],[35 to 44 years]],[2]!Table1[[#This Row],[35 to 44 years]],[2]!Table13[[#This Row],[35 to 44 years]])</f>
        <v>#REF!</v>
      </c>
      <c r="K4" s="6" t="e">
        <f>SUM([2]!Table136[[#This Row],[45 to 54 years]],[2]!Table14[[#This Row],[45 to 54 years]],[2]!Table145[[#This Row],[45 to 54 years]],[2]!Table1[[#This Row],[45 to 54 years]],[2]!Table13[[#This Row],[45 to 54 years]])</f>
        <v>#REF!</v>
      </c>
      <c r="L4" s="6" t="e">
        <f>SUM([2]!Table136[[#This Row],[55 to 64 years]],[2]!Table14[[#This Row],[55 to 64 years]],[2]!Table145[[#This Row],[55 to 64 years]],[2]!Table1[[#This Row],[55 to 64 years]],[2]!Table13[[#This Row],[55 to 64 years]])</f>
        <v>#REF!</v>
      </c>
      <c r="M4" s="6" t="e">
        <f>SUM([2]!Table136[[#This Row],[65 to 74 years]],[2]!Table14[[#This Row],[65 to 74 years]],[2]!Table145[[#This Row],[65 to 74 years]],[2]!Table1[[#This Row],[65 to 74 years]],[2]!Table13[[#This Row],[65 to 74 years]])</f>
        <v>#REF!</v>
      </c>
      <c r="N4" s="6" t="e">
        <f>SUM([2]!Table136[[#This Row],[Not stated2]],[2]!Table14[[#This Row],[Not stated2]],[2]!Table145[[#This Row],[Not stated2]],[2]!Table1[[#This Row],[Not stated2]],[2]!Table13[[#This Row],[Not stated2]])</f>
        <v>#REF!</v>
      </c>
      <c r="O4" s="7" t="e">
        <f t="shared" si="0"/>
        <v>#REF!</v>
      </c>
      <c r="P4" s="6" t="e">
        <f>SUM([2]!Table136[[#This Row],[Heterosexual / Straight]],[2]!Table14[[#This Row],[Heterosexual / Straight]],[2]!Table145[[#This Row],[Heterosexual / Straight]],[2]!Table1[[#This Row],[Heterosexual / Straight]],[2]!Table13[[#This Row],[Heterosexual / Straight]])</f>
        <v>#REF!</v>
      </c>
      <c r="Q4" s="6" t="e">
        <f>SUM([2]!Table136[[#This Row],[Gay / Lesbian]],[2]!Table14[[#This Row],[Gay / Lesbian]],[2]!Table145[[#This Row],[Gay / Lesbian]],[2]!Table1[[#This Row],[Gay / Lesbian]],[2]!Table13[[#This Row],[Gay / Lesbian]])</f>
        <v>#REF!</v>
      </c>
      <c r="R4" s="6" t="e">
        <f>SUM([2]!Table136[[#This Row],[Bisexual]],[2]!Table14[[#This Row],[Bisexual]],[2]!Table145[[#This Row],[Bisexual]],[2]!Table1[[#This Row],[Bisexual]],[2]!Table13[[#This Row],[Bisexual]])</f>
        <v>#REF!</v>
      </c>
      <c r="S4" s="6" t="e">
        <f>SUM([2]!Table136[[#This Row],[Other]],[2]!Table14[[#This Row],[Other]],[2]!Table145[[#This Row],[Other]],[2]!Table1[[#This Row],[Other]],[2]!Table13[[#This Row],[Other]])</f>
        <v>#REF!</v>
      </c>
      <c r="T4" s="6" t="e">
        <f>SUM([2]!Table136[[#This Row],[Not stated4]],[2]!Table14[[#This Row],[Not stated4]],[2]!Table145[[#This Row],[Not stated4]],[2]!Table1[[#This Row],[Not stated4]],[2]!Table13[[#This Row],[Not stated4]])</f>
        <v>#REF!</v>
      </c>
      <c r="U4" s="7" t="e">
        <f t="shared" si="2"/>
        <v>#REF!</v>
      </c>
      <c r="V4" s="6" t="e">
        <f>SUM([2]!Table136[[#This Row],[White]],[2]!Table14[[#This Row],[White]],[2]!Table145[[#This Row],[White]],[2]!Table1[[#This Row],[White]],[2]!Table13[[#This Row],[White]])</f>
        <v>#REF!</v>
      </c>
      <c r="W4" s="6" t="e">
        <f>SUM([2]!Table136[[#This Row],[Mixed / Multiple Ethnic Groups]],[2]!Table14[[#This Row],[Mixed / Multiple Ethnic Groups]],[2]!Table145[[#This Row],[Mixed / Multiple Ethnic Groups]],[2]!Table1[[#This Row],[Mixed / Multiple Ethnic Groups]],[2]!Table13[[#This Row],[Mixed / Multiple Ethnic Groups]])</f>
        <v>#REF!</v>
      </c>
      <c r="X4" s="6" t="e">
        <f>SUM([2]!Table136[[#This Row],[Asian / Asian British]],[2]!Table14[[#This Row],[Asian / Asian British]],[2]!Table145[[#This Row],[Asian / Asian British]],[2]!Table1[[#This Row],[Asian / Asian British]],[2]!Table13[[#This Row],[Asian / Asian British]])</f>
        <v>#REF!</v>
      </c>
      <c r="Y4" s="6" t="e">
        <f>SUM([2]!Table136[[#This Row],[Black / African / Caribbean / Black British]],[2]!Table14[[#This Row],[Black / African / Caribbean / Black British]],[2]!Table145[[#This Row],[Black / African / Caribbean / Black British]],[2]!Table1[[#This Row],[Black / African / Caribbean / Black British]],[2]!Table13[[#This Row],[Black / African / Caribbean / Black British]])</f>
        <v>#REF!</v>
      </c>
      <c r="Z4" s="6" t="e">
        <f>SUM([2]!Table136[[#This Row],[Other Ethnic Group ]],[2]!Table14[[#This Row],[Other Ethnic Group ]],[2]!Table145[[#This Row],[Other Ethnic Group ]],[2]!Table1[[#This Row],[Other Ethnic Group ]],[2]!Table13[[#This Row],[Other Ethnic Group ]])</f>
        <v>#REF!</v>
      </c>
      <c r="AA4" s="6" t="e">
        <f>SUM([2]!Table136[[#This Row],[Not stated6]],[2]!Table14[[#This Row],[Not stated6]],[2]!Table145[[#This Row],[Not stated6]],[2]!Table1[[#This Row],[Not stated6]],[2]!Table13[[#This Row],[Not stated6]])</f>
        <v>#REF!</v>
      </c>
      <c r="AB4" s="7" t="e">
        <f t="shared" si="3"/>
        <v>#REF!</v>
      </c>
      <c r="AC4" s="6" t="e">
        <f>SUM([2]!Table136[[#This Row],[Has a disability]],[2]!Table14[[#This Row],[Has a disability]],[2]!Table145[[#This Row],[Has a disability]],[2]!Table1[[#This Row],[Has a disability]],[2]!Table13[[#This Row],[Has a disability]])</f>
        <v>#REF!</v>
      </c>
      <c r="AD4" s="6" t="e">
        <f>SUM([2]!Table136[[#This Row],[Does not have a disability]],[2]!Table14[[#This Row],[Does not have a disability]],[2]!Table145[[#This Row],[Does not have a disability]],[2]!Table1[[#This Row],[Does not have a disability]],[2]!Table13[[#This Row],[Does not have a disability]])</f>
        <v>#REF!</v>
      </c>
      <c r="AE4" s="6" t="e">
        <f>SUM([2]!Table136[[#This Row],[Not stated8]],[2]!Table14[[#This Row],[Not stated8]],[2]!Table145[[#This Row],[Not stated8]],[2]!Table1[[#This Row],[Not stated8]],[2]!Table13[[#This Row],[Not stated8]])</f>
        <v>#REF!</v>
      </c>
      <c r="AF4" s="8" t="e">
        <f t="shared" si="4"/>
        <v>#REF!</v>
      </c>
    </row>
    <row r="5" spans="1:32" x14ac:dyDescent="0.25">
      <c r="A5" s="9" t="s">
        <v>35</v>
      </c>
      <c r="B5" s="6" t="e">
        <f>SUM([2]!Table136[[#This Row],[Man]],[2]!Table14[[#This Row],[Man]],[2]!Table145[[#This Row],[Man]],[2]!Table1[[#This Row],[Man]],[2]!Table13[[#This Row],[Man]])</f>
        <v>#REF!</v>
      </c>
      <c r="C5" s="6" t="e">
        <f>SUM([2]!Table136[[#This Row],[Woman]],[2]!Table14[[#This Row],[Woman]],[2]!Table145[[#This Row],[Woman]],[2]!Table1[[#This Row],[Woman]],[2]!Table13[[#This Row],[Woman]])</f>
        <v>#REF!</v>
      </c>
      <c r="D5" s="6" t="e">
        <f>SUM([2]!Table136[[#This Row],[Non-Binary]],[2]!Table14[[#This Row],[Non-Binary]],[2]!Table145[[#This Row],[Non-Binary]],[2]!Table1[[#This Row],[Non-Binary]],[2]!Table13[[#This Row],[Non-Binary]])</f>
        <v>#REF!</v>
      </c>
      <c r="E5" s="6" t="e">
        <f>SUM([2]!Table136[[#This Row],[Not stated]],[2]!Table14[[#This Row],[Not stated]],[2]!Table145[[#This Row],[Not stated]],[2]!Table1[[#This Row],[Not stated]],[2]!Table13[[#This Row],[Not stated]])</f>
        <v>#REF!</v>
      </c>
      <c r="F5" s="7" t="e">
        <f t="shared" si="1"/>
        <v>#REF!</v>
      </c>
      <c r="G5" s="6" t="e">
        <f>SUM([2]!Table136[[#This Row],[13 to 17 years]],[2]!Table14[[#This Row],[13 to 17 years]],[2]!Table145[[#This Row],[13 to 17 years]],[2]!Table1[[#This Row],[13 to 17 years]],[2]!Table13[[#This Row],[13 to 17 years]])</f>
        <v>#REF!</v>
      </c>
      <c r="H5" s="6" t="e">
        <f>SUM([2]!Table136[[#This Row],[18 to 24 years]],[2]!Table14[[#This Row],[18 to 24 years]],[2]!Table145[[#This Row],[18 to 24 years]],[2]!Table1[[#This Row],[18 to 24 years]],[2]!Table13[[#This Row],[18 to 24 years]])</f>
        <v>#REF!</v>
      </c>
      <c r="I5" s="6" t="e">
        <f>SUM([2]!Table136[[#This Row],[25 to 34 years]],[2]!Table14[[#This Row],[25 to 34 years]],[2]!Table145[[#This Row],[25 to 34 years]],[2]!Table1[[#This Row],[25 to 34 years]],[2]!Table13[[#This Row],[25 to 34 years]])</f>
        <v>#REF!</v>
      </c>
      <c r="J5" s="6" t="e">
        <f>SUM([2]!Table136[[#This Row],[35 to 44 years]],[2]!Table14[[#This Row],[35 to 44 years]],[2]!Table145[[#This Row],[35 to 44 years]],[2]!Table1[[#This Row],[35 to 44 years]],[2]!Table13[[#This Row],[35 to 44 years]])</f>
        <v>#REF!</v>
      </c>
      <c r="K5" s="6" t="e">
        <f>SUM([2]!Table136[[#This Row],[45 to 54 years]],[2]!Table14[[#This Row],[45 to 54 years]],[2]!Table145[[#This Row],[45 to 54 years]],[2]!Table1[[#This Row],[45 to 54 years]],[2]!Table13[[#This Row],[45 to 54 years]])</f>
        <v>#REF!</v>
      </c>
      <c r="L5" s="6" t="e">
        <f>SUM([2]!Table136[[#This Row],[55 to 64 years]],[2]!Table14[[#This Row],[55 to 64 years]],[2]!Table145[[#This Row],[55 to 64 years]],[2]!Table1[[#This Row],[55 to 64 years]],[2]!Table13[[#This Row],[55 to 64 years]])</f>
        <v>#REF!</v>
      </c>
      <c r="M5" s="6" t="e">
        <f>SUM([2]!Table136[[#This Row],[65 to 74 years]],[2]!Table14[[#This Row],[65 to 74 years]],[2]!Table145[[#This Row],[65 to 74 years]],[2]!Table1[[#This Row],[65 to 74 years]],[2]!Table13[[#This Row],[65 to 74 years]])</f>
        <v>#REF!</v>
      </c>
      <c r="N5" s="6" t="e">
        <f>SUM([2]!Table136[[#This Row],[Not stated2]],[2]!Table14[[#This Row],[Not stated2]],[2]!Table145[[#This Row],[Not stated2]],[2]!Table1[[#This Row],[Not stated2]],[2]!Table13[[#This Row],[Not stated2]])</f>
        <v>#REF!</v>
      </c>
      <c r="O5" s="7" t="e">
        <f t="shared" si="0"/>
        <v>#REF!</v>
      </c>
      <c r="P5" s="6" t="e">
        <f>SUM([2]!Table136[[#This Row],[Heterosexual / Straight]],[2]!Table14[[#This Row],[Heterosexual / Straight]],[2]!Table145[[#This Row],[Heterosexual / Straight]],[2]!Table1[[#This Row],[Heterosexual / Straight]],[2]!Table13[[#This Row],[Heterosexual / Straight]])</f>
        <v>#REF!</v>
      </c>
      <c r="Q5" s="6" t="e">
        <f>SUM([2]!Table136[[#This Row],[Gay / Lesbian]],[2]!Table14[[#This Row],[Gay / Lesbian]],[2]!Table145[[#This Row],[Gay / Lesbian]],[2]!Table1[[#This Row],[Gay / Lesbian]],[2]!Table13[[#This Row],[Gay / Lesbian]])</f>
        <v>#REF!</v>
      </c>
      <c r="R5" s="6" t="e">
        <f>SUM([2]!Table136[[#This Row],[Bisexual]],[2]!Table14[[#This Row],[Bisexual]],[2]!Table145[[#This Row],[Bisexual]],[2]!Table1[[#This Row],[Bisexual]],[2]!Table13[[#This Row],[Bisexual]])</f>
        <v>#REF!</v>
      </c>
      <c r="S5" s="6" t="e">
        <f>SUM([2]!Table136[[#This Row],[Other]],[2]!Table14[[#This Row],[Other]],[2]!Table145[[#This Row],[Other]],[2]!Table1[[#This Row],[Other]],[2]!Table13[[#This Row],[Other]])</f>
        <v>#REF!</v>
      </c>
      <c r="T5" s="6" t="e">
        <f>SUM([2]!Table136[[#This Row],[Not stated4]],[2]!Table14[[#This Row],[Not stated4]],[2]!Table145[[#This Row],[Not stated4]],[2]!Table1[[#This Row],[Not stated4]],[2]!Table13[[#This Row],[Not stated4]])</f>
        <v>#REF!</v>
      </c>
      <c r="U5" s="7" t="e">
        <f t="shared" si="2"/>
        <v>#REF!</v>
      </c>
      <c r="V5" s="6" t="e">
        <f>SUM([2]!Table136[[#This Row],[White]],[2]!Table14[[#This Row],[White]],[2]!Table145[[#This Row],[White]],[2]!Table1[[#This Row],[White]],[2]!Table13[[#This Row],[White]])</f>
        <v>#REF!</v>
      </c>
      <c r="W5" s="6" t="e">
        <f>SUM([2]!Table136[[#This Row],[Mixed / Multiple Ethnic Groups]],[2]!Table14[[#This Row],[Mixed / Multiple Ethnic Groups]],[2]!Table145[[#This Row],[Mixed / Multiple Ethnic Groups]],[2]!Table1[[#This Row],[Mixed / Multiple Ethnic Groups]],[2]!Table13[[#This Row],[Mixed / Multiple Ethnic Groups]])</f>
        <v>#REF!</v>
      </c>
      <c r="X5" s="6" t="e">
        <f>SUM([2]!Table136[[#This Row],[Asian / Asian British]],[2]!Table14[[#This Row],[Asian / Asian British]],[2]!Table145[[#This Row],[Asian / Asian British]],[2]!Table1[[#This Row],[Asian / Asian British]],[2]!Table13[[#This Row],[Asian / Asian British]])</f>
        <v>#REF!</v>
      </c>
      <c r="Y5" s="6" t="e">
        <f>SUM([2]!Table136[[#This Row],[Black / African / Caribbean / Black British]],[2]!Table14[[#This Row],[Black / African / Caribbean / Black British]],[2]!Table145[[#This Row],[Black / African / Caribbean / Black British]],[2]!Table1[[#This Row],[Black / African / Caribbean / Black British]],[2]!Table13[[#This Row],[Black / African / Caribbean / Black British]])</f>
        <v>#REF!</v>
      </c>
      <c r="Z5" s="6" t="e">
        <f>SUM([2]!Table136[[#This Row],[Other Ethnic Group ]],[2]!Table14[[#This Row],[Other Ethnic Group ]],[2]!Table145[[#This Row],[Other Ethnic Group ]],[2]!Table1[[#This Row],[Other Ethnic Group ]],[2]!Table13[[#This Row],[Other Ethnic Group ]])</f>
        <v>#REF!</v>
      </c>
      <c r="AA5" s="6" t="e">
        <f>SUM([2]!Table136[[#This Row],[Not stated6]],[2]!Table14[[#This Row],[Not stated6]],[2]!Table145[[#This Row],[Not stated6]],[2]!Table1[[#This Row],[Not stated6]],[2]!Table13[[#This Row],[Not stated6]])</f>
        <v>#REF!</v>
      </c>
      <c r="AB5" s="7" t="e">
        <f t="shared" si="3"/>
        <v>#REF!</v>
      </c>
      <c r="AC5" s="6" t="e">
        <f>SUM([2]!Table136[[#This Row],[Has a disability]],[2]!Table14[[#This Row],[Has a disability]],[2]!Table145[[#This Row],[Has a disability]],[2]!Table1[[#This Row],[Has a disability]],[2]!Table13[[#This Row],[Has a disability]])</f>
        <v>#REF!</v>
      </c>
      <c r="AD5" s="6" t="e">
        <f>SUM([2]!Table136[[#This Row],[Does not have a disability]],[2]!Table14[[#This Row],[Does not have a disability]],[2]!Table145[[#This Row],[Does not have a disability]],[2]!Table1[[#This Row],[Does not have a disability]],[2]!Table13[[#This Row],[Does not have a disability]])</f>
        <v>#REF!</v>
      </c>
      <c r="AE5" s="6" t="e">
        <f>SUM([2]!Table136[[#This Row],[Not stated8]],[2]!Table14[[#This Row],[Not stated8]],[2]!Table145[[#This Row],[Not stated8]],[2]!Table1[[#This Row],[Not stated8]],[2]!Table13[[#This Row],[Not stated8]])</f>
        <v>#REF!</v>
      </c>
      <c r="AF5" s="8" t="e">
        <f t="shared" si="4"/>
        <v>#REF!</v>
      </c>
    </row>
    <row r="6" spans="1:32" x14ac:dyDescent="0.25">
      <c r="A6" s="5" t="s">
        <v>36</v>
      </c>
      <c r="B6" s="6" t="e">
        <f>SUM([2]!Table136[[#This Row],[Man]],[2]!Table14[[#This Row],[Man]],[2]!Table145[[#This Row],[Man]],[2]!Table1[[#This Row],[Man]],[2]!Table13[[#This Row],[Man]])</f>
        <v>#REF!</v>
      </c>
      <c r="C6" s="6" t="e">
        <f>SUM([2]!Table136[[#This Row],[Woman]],[2]!Table14[[#This Row],[Woman]],[2]!Table145[[#This Row],[Woman]],[2]!Table1[[#This Row],[Woman]],[2]!Table13[[#This Row],[Woman]])</f>
        <v>#REF!</v>
      </c>
      <c r="D6" s="6" t="e">
        <f>SUM([2]!Table136[[#This Row],[Non-Binary]],[2]!Table14[[#This Row],[Non-Binary]],[2]!Table145[[#This Row],[Non-Binary]],[2]!Table1[[#This Row],[Non-Binary]],[2]!Table13[[#This Row],[Non-Binary]])</f>
        <v>#REF!</v>
      </c>
      <c r="E6" s="6" t="e">
        <f>SUM([2]!Table136[[#This Row],[Not stated]],[2]!Table14[[#This Row],[Not stated]],[2]!Table145[[#This Row],[Not stated]],[2]!Table1[[#This Row],[Not stated]],[2]!Table13[[#This Row],[Not stated]])</f>
        <v>#REF!</v>
      </c>
      <c r="F6" s="7" t="e">
        <f t="shared" si="1"/>
        <v>#REF!</v>
      </c>
      <c r="G6" s="6" t="e">
        <f>SUM([2]!Table136[[#This Row],[13 to 17 years]],[2]!Table14[[#This Row],[13 to 17 years]],[2]!Table145[[#This Row],[13 to 17 years]],[2]!Table1[[#This Row],[13 to 17 years]],[2]!Table13[[#This Row],[13 to 17 years]])</f>
        <v>#REF!</v>
      </c>
      <c r="H6" s="6" t="e">
        <f>SUM([2]!Table136[[#This Row],[18 to 24 years]],[2]!Table14[[#This Row],[18 to 24 years]],[2]!Table145[[#This Row],[18 to 24 years]],[2]!Table1[[#This Row],[18 to 24 years]],[2]!Table13[[#This Row],[18 to 24 years]])</f>
        <v>#REF!</v>
      </c>
      <c r="I6" s="6" t="e">
        <f>SUM([2]!Table136[[#This Row],[25 to 34 years]],[2]!Table14[[#This Row],[25 to 34 years]],[2]!Table145[[#This Row],[25 to 34 years]],[2]!Table1[[#This Row],[25 to 34 years]],[2]!Table13[[#This Row],[25 to 34 years]])</f>
        <v>#REF!</v>
      </c>
      <c r="J6" s="6" t="e">
        <f>SUM([2]!Table136[[#This Row],[35 to 44 years]],[2]!Table14[[#This Row],[35 to 44 years]],[2]!Table145[[#This Row],[35 to 44 years]],[2]!Table1[[#This Row],[35 to 44 years]],[2]!Table13[[#This Row],[35 to 44 years]])</f>
        <v>#REF!</v>
      </c>
      <c r="K6" s="6" t="e">
        <f>SUM([2]!Table136[[#This Row],[45 to 54 years]],[2]!Table14[[#This Row],[45 to 54 years]],[2]!Table145[[#This Row],[45 to 54 years]],[2]!Table1[[#This Row],[45 to 54 years]],[2]!Table13[[#This Row],[45 to 54 years]])</f>
        <v>#REF!</v>
      </c>
      <c r="L6" s="6" t="e">
        <f>SUM([2]!Table136[[#This Row],[55 to 64 years]],[2]!Table14[[#This Row],[55 to 64 years]],[2]!Table145[[#This Row],[55 to 64 years]],[2]!Table1[[#This Row],[55 to 64 years]],[2]!Table13[[#This Row],[55 to 64 years]])</f>
        <v>#REF!</v>
      </c>
      <c r="M6" s="6" t="e">
        <f>SUM([2]!Table136[[#This Row],[65 to 74 years]],[2]!Table14[[#This Row],[65 to 74 years]],[2]!Table145[[#This Row],[65 to 74 years]],[2]!Table1[[#This Row],[65 to 74 years]],[2]!Table13[[#This Row],[65 to 74 years]])</f>
        <v>#REF!</v>
      </c>
      <c r="N6" s="6" t="e">
        <f>SUM([2]!Table136[[#This Row],[Not stated2]],[2]!Table14[[#This Row],[Not stated2]],[2]!Table145[[#This Row],[Not stated2]],[2]!Table1[[#This Row],[Not stated2]],[2]!Table13[[#This Row],[Not stated2]])</f>
        <v>#REF!</v>
      </c>
      <c r="O6" s="7" t="e">
        <f t="shared" si="0"/>
        <v>#REF!</v>
      </c>
      <c r="P6" s="6" t="e">
        <f>SUM([2]!Table136[[#This Row],[Heterosexual / Straight]],[2]!Table14[[#This Row],[Heterosexual / Straight]],[2]!Table145[[#This Row],[Heterosexual / Straight]],[2]!Table1[[#This Row],[Heterosexual / Straight]],[2]!Table13[[#This Row],[Heterosexual / Straight]])</f>
        <v>#REF!</v>
      </c>
      <c r="Q6" s="6" t="e">
        <f>SUM([2]!Table136[[#This Row],[Gay / Lesbian]],[2]!Table14[[#This Row],[Gay / Lesbian]],[2]!Table145[[#This Row],[Gay / Lesbian]],[2]!Table1[[#This Row],[Gay / Lesbian]],[2]!Table13[[#This Row],[Gay / Lesbian]])</f>
        <v>#REF!</v>
      </c>
      <c r="R6" s="6" t="e">
        <f>SUM([2]!Table136[[#This Row],[Bisexual]],[2]!Table14[[#This Row],[Bisexual]],[2]!Table145[[#This Row],[Bisexual]],[2]!Table1[[#This Row],[Bisexual]],[2]!Table13[[#This Row],[Bisexual]])</f>
        <v>#REF!</v>
      </c>
      <c r="S6" s="6" t="e">
        <f>SUM([2]!Table136[[#This Row],[Other]],[2]!Table14[[#This Row],[Other]],[2]!Table145[[#This Row],[Other]],[2]!Table1[[#This Row],[Other]],[2]!Table13[[#This Row],[Other]])</f>
        <v>#REF!</v>
      </c>
      <c r="T6" s="6" t="e">
        <f>SUM([2]!Table136[[#This Row],[Not stated4]],[2]!Table14[[#This Row],[Not stated4]],[2]!Table145[[#This Row],[Not stated4]],[2]!Table1[[#This Row],[Not stated4]],[2]!Table13[[#This Row],[Not stated4]])</f>
        <v>#REF!</v>
      </c>
      <c r="U6" s="7" t="e">
        <f t="shared" si="2"/>
        <v>#REF!</v>
      </c>
      <c r="V6" s="6" t="e">
        <f>SUM([2]!Table136[[#This Row],[White]],[2]!Table14[[#This Row],[White]],[2]!Table145[[#This Row],[White]],[2]!Table1[[#This Row],[White]],[2]!Table13[[#This Row],[White]])</f>
        <v>#REF!</v>
      </c>
      <c r="W6" s="6" t="e">
        <f>SUM([2]!Table136[[#This Row],[Mixed / Multiple Ethnic Groups]],[2]!Table14[[#This Row],[Mixed / Multiple Ethnic Groups]],[2]!Table145[[#This Row],[Mixed / Multiple Ethnic Groups]],[2]!Table1[[#This Row],[Mixed / Multiple Ethnic Groups]],[2]!Table13[[#This Row],[Mixed / Multiple Ethnic Groups]])</f>
        <v>#REF!</v>
      </c>
      <c r="X6" s="6" t="e">
        <f>SUM([2]!Table136[[#This Row],[Asian / Asian British]],[2]!Table14[[#This Row],[Asian / Asian British]],[2]!Table145[[#This Row],[Asian / Asian British]],[2]!Table1[[#This Row],[Asian / Asian British]],[2]!Table13[[#This Row],[Asian / Asian British]])</f>
        <v>#REF!</v>
      </c>
      <c r="Y6" s="6" t="e">
        <f>SUM([2]!Table136[[#This Row],[Black / African / Caribbean / Black British]],[2]!Table14[[#This Row],[Black / African / Caribbean / Black British]],[2]!Table145[[#This Row],[Black / African / Caribbean / Black British]],[2]!Table1[[#This Row],[Black / African / Caribbean / Black British]],[2]!Table13[[#This Row],[Black / African / Caribbean / Black British]])</f>
        <v>#REF!</v>
      </c>
      <c r="Z6" s="6" t="e">
        <f>SUM([2]!Table136[[#This Row],[Other Ethnic Group ]],[2]!Table14[[#This Row],[Other Ethnic Group ]],[2]!Table145[[#This Row],[Other Ethnic Group ]],[2]!Table1[[#This Row],[Other Ethnic Group ]],[2]!Table13[[#This Row],[Other Ethnic Group ]])</f>
        <v>#REF!</v>
      </c>
      <c r="AA6" s="6" t="e">
        <f>SUM([2]!Table136[[#This Row],[Not stated6]],[2]!Table14[[#This Row],[Not stated6]],[2]!Table145[[#This Row],[Not stated6]],[2]!Table1[[#This Row],[Not stated6]],[2]!Table13[[#This Row],[Not stated6]])</f>
        <v>#REF!</v>
      </c>
      <c r="AB6" s="7" t="e">
        <f t="shared" si="3"/>
        <v>#REF!</v>
      </c>
      <c r="AC6" s="6" t="e">
        <f>SUM([2]!Table136[[#This Row],[Has a disability]],[2]!Table14[[#This Row],[Has a disability]],[2]!Table145[[#This Row],[Has a disability]],[2]!Table1[[#This Row],[Has a disability]],[2]!Table13[[#This Row],[Has a disability]])</f>
        <v>#REF!</v>
      </c>
      <c r="AD6" s="6" t="e">
        <f>SUM([2]!Table136[[#This Row],[Does not have a disability]],[2]!Table14[[#This Row],[Does not have a disability]],[2]!Table145[[#This Row],[Does not have a disability]],[2]!Table1[[#This Row],[Does not have a disability]],[2]!Table13[[#This Row],[Does not have a disability]])</f>
        <v>#REF!</v>
      </c>
      <c r="AE6" s="6" t="e">
        <f>SUM([2]!Table136[[#This Row],[Not stated8]],[2]!Table14[[#This Row],[Not stated8]],[2]!Table145[[#This Row],[Not stated8]],[2]!Table1[[#This Row],[Not stated8]],[2]!Table13[[#This Row],[Not stated8]])</f>
        <v>#REF!</v>
      </c>
      <c r="AF6" s="8" t="e">
        <f t="shared" si="4"/>
        <v>#REF!</v>
      </c>
    </row>
    <row r="7" spans="1:32" x14ac:dyDescent="0.25">
      <c r="A7" s="9">
        <v>21</v>
      </c>
      <c r="B7" s="6" t="e">
        <f>SUM([2]!Table136[[#This Row],[Man]],[2]!Table14[[#This Row],[Man]],[2]!Table145[[#This Row],[Man]],[2]!Table1[[#This Row],[Man]],[2]!Table13[[#This Row],[Man]])</f>
        <v>#REF!</v>
      </c>
      <c r="C7" s="6" t="e">
        <f>SUM([2]!Table136[[#This Row],[Woman]],[2]!Table14[[#This Row],[Woman]],[2]!Table145[[#This Row],[Woman]],[2]!Table1[[#This Row],[Woman]],[2]!Table13[[#This Row],[Woman]])</f>
        <v>#REF!</v>
      </c>
      <c r="D7" s="6" t="e">
        <f>SUM([2]!Table136[[#This Row],[Non-Binary]],[2]!Table14[[#This Row],[Non-Binary]],[2]!Table145[[#This Row],[Non-Binary]],[2]!Table1[[#This Row],[Non-Binary]],[2]!Table13[[#This Row],[Non-Binary]])</f>
        <v>#REF!</v>
      </c>
      <c r="E7" s="6" t="e">
        <f>SUM([2]!Table136[[#This Row],[Not stated]],[2]!Table14[[#This Row],[Not stated]],[2]!Table145[[#This Row],[Not stated]],[2]!Table1[[#This Row],[Not stated]],[2]!Table13[[#This Row],[Not stated]])</f>
        <v>#REF!</v>
      </c>
      <c r="F7" s="7" t="e">
        <f t="shared" si="1"/>
        <v>#REF!</v>
      </c>
      <c r="G7" s="6" t="e">
        <f>SUM([2]!Table136[[#This Row],[13 to 17 years]],[2]!Table14[[#This Row],[13 to 17 years]],[2]!Table145[[#This Row],[13 to 17 years]],[2]!Table1[[#This Row],[13 to 17 years]],[2]!Table13[[#This Row],[13 to 17 years]])</f>
        <v>#REF!</v>
      </c>
      <c r="H7" s="6" t="e">
        <f>SUM([2]!Table136[[#This Row],[18 to 24 years]],[2]!Table14[[#This Row],[18 to 24 years]],[2]!Table145[[#This Row],[18 to 24 years]],[2]!Table1[[#This Row],[18 to 24 years]],[2]!Table13[[#This Row],[18 to 24 years]])</f>
        <v>#REF!</v>
      </c>
      <c r="I7" s="6" t="e">
        <f>SUM([2]!Table136[[#This Row],[25 to 34 years]],[2]!Table14[[#This Row],[25 to 34 years]],[2]!Table145[[#This Row],[25 to 34 years]],[2]!Table1[[#This Row],[25 to 34 years]],[2]!Table13[[#This Row],[25 to 34 years]])</f>
        <v>#REF!</v>
      </c>
      <c r="J7" s="6" t="e">
        <f>SUM([2]!Table136[[#This Row],[35 to 44 years]],[2]!Table14[[#This Row],[35 to 44 years]],[2]!Table145[[#This Row],[35 to 44 years]],[2]!Table1[[#This Row],[35 to 44 years]],[2]!Table13[[#This Row],[35 to 44 years]])</f>
        <v>#REF!</v>
      </c>
      <c r="K7" s="6" t="e">
        <f>SUM([2]!Table136[[#This Row],[45 to 54 years]],[2]!Table14[[#This Row],[45 to 54 years]],[2]!Table145[[#This Row],[45 to 54 years]],[2]!Table1[[#This Row],[45 to 54 years]],[2]!Table13[[#This Row],[45 to 54 years]])</f>
        <v>#REF!</v>
      </c>
      <c r="L7" s="6" t="e">
        <f>SUM([2]!Table136[[#This Row],[55 to 64 years]],[2]!Table14[[#This Row],[55 to 64 years]],[2]!Table145[[#This Row],[55 to 64 years]],[2]!Table1[[#This Row],[55 to 64 years]],[2]!Table13[[#This Row],[55 to 64 years]])</f>
        <v>#REF!</v>
      </c>
      <c r="M7" s="6" t="e">
        <f>SUM([2]!Table136[[#This Row],[65 to 74 years]],[2]!Table14[[#This Row],[65 to 74 years]],[2]!Table145[[#This Row],[65 to 74 years]],[2]!Table1[[#This Row],[65 to 74 years]],[2]!Table13[[#This Row],[65 to 74 years]])</f>
        <v>#REF!</v>
      </c>
      <c r="N7" s="6" t="e">
        <f>SUM([2]!Table136[[#This Row],[Not stated2]],[2]!Table14[[#This Row],[Not stated2]],[2]!Table145[[#This Row],[Not stated2]],[2]!Table1[[#This Row],[Not stated2]],[2]!Table13[[#This Row],[Not stated2]])</f>
        <v>#REF!</v>
      </c>
      <c r="O7" s="7" t="e">
        <f t="shared" si="0"/>
        <v>#REF!</v>
      </c>
      <c r="P7" s="6" t="e">
        <f>SUM([2]!Table136[[#This Row],[Heterosexual / Straight]],[2]!Table14[[#This Row],[Heterosexual / Straight]],[2]!Table145[[#This Row],[Heterosexual / Straight]],[2]!Table1[[#This Row],[Heterosexual / Straight]],[2]!Table13[[#This Row],[Heterosexual / Straight]])</f>
        <v>#REF!</v>
      </c>
      <c r="Q7" s="6" t="e">
        <f>SUM([2]!Table136[[#This Row],[Gay / Lesbian]],[2]!Table14[[#This Row],[Gay / Lesbian]],[2]!Table145[[#This Row],[Gay / Lesbian]],[2]!Table1[[#This Row],[Gay / Lesbian]],[2]!Table13[[#This Row],[Gay / Lesbian]])</f>
        <v>#REF!</v>
      </c>
      <c r="R7" s="6" t="e">
        <f>SUM([2]!Table136[[#This Row],[Bisexual]],[2]!Table14[[#This Row],[Bisexual]],[2]!Table145[[#This Row],[Bisexual]],[2]!Table1[[#This Row],[Bisexual]],[2]!Table13[[#This Row],[Bisexual]])</f>
        <v>#REF!</v>
      </c>
      <c r="S7" s="6" t="e">
        <f>SUM([2]!Table136[[#This Row],[Other]],[2]!Table14[[#This Row],[Other]],[2]!Table145[[#This Row],[Other]],[2]!Table1[[#This Row],[Other]],[2]!Table13[[#This Row],[Other]])</f>
        <v>#REF!</v>
      </c>
      <c r="T7" s="6" t="e">
        <f>SUM([2]!Table136[[#This Row],[Not stated4]],[2]!Table14[[#This Row],[Not stated4]],[2]!Table145[[#This Row],[Not stated4]],[2]!Table1[[#This Row],[Not stated4]],[2]!Table13[[#This Row],[Not stated4]])</f>
        <v>#REF!</v>
      </c>
      <c r="U7" s="7" t="e">
        <f t="shared" si="2"/>
        <v>#REF!</v>
      </c>
      <c r="V7" s="6" t="e">
        <f>SUM([2]!Table136[[#This Row],[White]],[2]!Table14[[#This Row],[White]],[2]!Table145[[#This Row],[White]],[2]!Table1[[#This Row],[White]],[2]!Table13[[#This Row],[White]])</f>
        <v>#REF!</v>
      </c>
      <c r="W7" s="6" t="e">
        <f>SUM([2]!Table136[[#This Row],[Mixed / Multiple Ethnic Groups]],[2]!Table14[[#This Row],[Mixed / Multiple Ethnic Groups]],[2]!Table145[[#This Row],[Mixed / Multiple Ethnic Groups]],[2]!Table1[[#This Row],[Mixed / Multiple Ethnic Groups]],[2]!Table13[[#This Row],[Mixed / Multiple Ethnic Groups]])</f>
        <v>#REF!</v>
      </c>
      <c r="X7" s="6" t="e">
        <f>SUM([2]!Table136[[#This Row],[Asian / Asian British]],[2]!Table14[[#This Row],[Asian / Asian British]],[2]!Table145[[#This Row],[Asian / Asian British]],[2]!Table1[[#This Row],[Asian / Asian British]],[2]!Table13[[#This Row],[Asian / Asian British]])</f>
        <v>#REF!</v>
      </c>
      <c r="Y7" s="6" t="e">
        <f>SUM([2]!Table136[[#This Row],[Black / African / Caribbean / Black British]],[2]!Table14[[#This Row],[Black / African / Caribbean / Black British]],[2]!Table145[[#This Row],[Black / African / Caribbean / Black British]],[2]!Table1[[#This Row],[Black / African / Caribbean / Black British]],[2]!Table13[[#This Row],[Black / African / Caribbean / Black British]])</f>
        <v>#REF!</v>
      </c>
      <c r="Z7" s="6" t="e">
        <f>SUM([2]!Table136[[#This Row],[Other Ethnic Group ]],[2]!Table14[[#This Row],[Other Ethnic Group ]],[2]!Table145[[#This Row],[Other Ethnic Group ]],[2]!Table1[[#This Row],[Other Ethnic Group ]],[2]!Table13[[#This Row],[Other Ethnic Group ]])</f>
        <v>#REF!</v>
      </c>
      <c r="AA7" s="6" t="e">
        <f>SUM([2]!Table136[[#This Row],[Not stated6]],[2]!Table14[[#This Row],[Not stated6]],[2]!Table145[[#This Row],[Not stated6]],[2]!Table1[[#This Row],[Not stated6]],[2]!Table13[[#This Row],[Not stated6]])</f>
        <v>#REF!</v>
      </c>
      <c r="AB7" s="7" t="e">
        <f t="shared" si="3"/>
        <v>#REF!</v>
      </c>
      <c r="AC7" s="6" t="e">
        <f>SUM([2]!Table136[[#This Row],[Has a disability]],[2]!Table14[[#This Row],[Has a disability]],[2]!Table145[[#This Row],[Has a disability]],[2]!Table1[[#This Row],[Has a disability]],[2]!Table13[[#This Row],[Has a disability]])</f>
        <v>#REF!</v>
      </c>
      <c r="AD7" s="6" t="e">
        <f>SUM([2]!Table136[[#This Row],[Does not have a disability]],[2]!Table14[[#This Row],[Does not have a disability]],[2]!Table145[[#This Row],[Does not have a disability]],[2]!Table1[[#This Row],[Does not have a disability]],[2]!Table13[[#This Row],[Does not have a disability]])</f>
        <v>#REF!</v>
      </c>
      <c r="AE7" s="6" t="e">
        <f>SUM([2]!Table136[[#This Row],[Not stated8]],[2]!Table14[[#This Row],[Not stated8]],[2]!Table145[[#This Row],[Not stated8]],[2]!Table1[[#This Row],[Not stated8]],[2]!Table13[[#This Row],[Not stated8]])</f>
        <v>#REF!</v>
      </c>
      <c r="AF7" s="8" t="e">
        <f t="shared" si="4"/>
        <v>#REF!</v>
      </c>
    </row>
  </sheetData>
  <sheetProtection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Q2</vt:lpstr>
      <vt:lpstr>Q3</vt:lpstr>
    </vt:vector>
  </TitlesOfParts>
  <Company>Derbyshire Constabulary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17546</dc:creator>
  <cp:lastModifiedBy>18697</cp:lastModifiedBy>
  <dcterms:created xsi:type="dcterms:W3CDTF">2025-12-04T14:46:50Z</dcterms:created>
  <dcterms:modified xsi:type="dcterms:W3CDTF">2025-12-15T13:30:51Z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3e9faa-a556-4117-b0fa-d55c05913a89_Enabled">
    <vt:lpwstr>true</vt:lpwstr>
  </property>
  <property fmtid="{D5CDD505-2E9C-101B-9397-08002B2CF9AE}" pid="3" name="MSIP_Label_073e9faa-a556-4117-b0fa-d55c05913a89_SetDate">
    <vt:lpwstr>2025-12-04T14:48:54Z</vt:lpwstr>
  </property>
  <property fmtid="{D5CDD505-2E9C-101B-9397-08002B2CF9AE}" pid="4" name="MSIP_Label_073e9faa-a556-4117-b0fa-d55c05913a89_Method">
    <vt:lpwstr>Standard</vt:lpwstr>
  </property>
  <property fmtid="{D5CDD505-2E9C-101B-9397-08002B2CF9AE}" pid="5" name="MSIP_Label_073e9faa-a556-4117-b0fa-d55c05913a89_Name">
    <vt:lpwstr>OFFICIAL</vt:lpwstr>
  </property>
  <property fmtid="{D5CDD505-2E9C-101B-9397-08002B2CF9AE}" pid="6" name="MSIP_Label_073e9faa-a556-4117-b0fa-d55c05913a89_SiteId">
    <vt:lpwstr>ae0a022d-630d-4396-b8fb-58db3061b91b</vt:lpwstr>
  </property>
  <property fmtid="{D5CDD505-2E9C-101B-9397-08002B2CF9AE}" pid="7" name="MSIP_Label_073e9faa-a556-4117-b0fa-d55c05913a89_ActionId">
    <vt:lpwstr>ad80bfd4-9a67-4526-95da-3b5d834c9e5a</vt:lpwstr>
  </property>
  <property fmtid="{D5CDD505-2E9C-101B-9397-08002B2CF9AE}" pid="8" name="MSIP_Label_073e9faa-a556-4117-b0fa-d55c05913a89_ContentBits">
    <vt:lpwstr>0</vt:lpwstr>
  </property>
  <property fmtid="{D5CDD505-2E9C-101B-9397-08002B2CF9AE}" pid="9" name="MSIP_Label_073e9faa-a556-4117-b0fa-d55c05913a89_Tag">
    <vt:lpwstr>10, 3, 0, 1</vt:lpwstr>
  </property>
</Properties>
</file>